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2120" windowHeight="834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sharedStrings.xml><?xml version="1.0" encoding="utf-8"?>
<sst xmlns="http://schemas.openxmlformats.org/spreadsheetml/2006/main" count="526" uniqueCount="160">
  <si>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</si>
  <si>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</si>
  <si>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</si>
  <si>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</si>
  <si>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</si>
  <si>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</si>
  <si>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</si>
  <si>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</si>
  <si>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</si>
  <si>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</si>
  <si>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</si>
  <si>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</si>
  <si>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</si>
  <si>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</si>
  <si>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</si>
  <si>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</si>
  <si>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</si>
  <si>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</si>
  <si>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</si>
  <si>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</si>
  <si>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</si>
  <si>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</si>
  <si>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</si>
  <si>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</si>
  <si>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</si>
  <si>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</si>
  <si>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</si>
  <si>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</si>
  <si>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</si>
  <si>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</si>
  <si>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</si>
  <si>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</si>
  <si>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</si>
  <si>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</si>
  <si>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</si>
  <si>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</si>
  <si>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</si>
  <si>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</si>
  <si>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</si>
  <si>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</si>
  <si>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</si>
  <si>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</si>
  <si>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</si>
  <si>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</si>
  <si>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</si>
  <si>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</si>
  <si>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</si>
  <si>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</si>
  <si>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</si>
  <si>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</si>
  <si>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</si>
  <si>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</si>
  <si>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</si>
  <si>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</si>
  <si>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</si>
  <si>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</si>
  <si>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</si>
  <si>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</si>
  <si>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</si>
  <si>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</si>
  <si>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</si>
  <si>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</si>
  <si>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</si>
  <si>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</si>
  <si>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</si>
  <si>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</si>
  <si>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</si>
  <si>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</si>
  <si>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</si>
  <si>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</si>
  <si>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</si>
  <si>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</si>
  <si>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</si>
  <si>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</si>
  <si>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</si>
  <si>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</si>
  <si>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</si>
  <si>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</si>
  <si>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</si>
  <si>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</si>
  <si>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</si>
  <si>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</si>
  <si>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</si>
  <si>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</si>
  <si>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</si>
  <si>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</si>
  <si>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</si>
  <si>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</si>
  <si>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</si>
  <si>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</si>
  <si>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</si>
  <si>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</si>
  <si>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</si>
  <si>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</si>
  <si>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</si>
  <si>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</si>
  <si>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</si>
  <si>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</si>
  <si>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</si>
  <si>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</si>
  <si>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</si>
  <si>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</si>
  <si>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</si>
  <si>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</si>
  <si>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</si>
  <si>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</si>
  <si>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</si>
  <si>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</si>
  <si>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</si>
  <si>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</si>
  <si>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</si>
  <si>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</si>
  <si>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</si>
  <si>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</si>
  <si>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</si>
  <si>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</si>
  <si>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</si>
  <si>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</si>
  <si>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</si>
  <si>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</si>
  <si>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</si>
  <si>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</si>
  <si>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</si>
  <si>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</si>
  <si>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</si>
  <si>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</si>
  <si>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</si>
  <si>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</si>
  <si>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</si>
  <si>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</si>
  <si>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</si>
  <si>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</si>
  <si>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</si>
  <si>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</si>
  <si>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</si>
  <si>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</si>
  <si>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</si>
  <si>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</si>
  <si>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</si>
  <si>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</si>
  <si>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</si>
  <si>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 xml:space="preserve">Сумма         </t>
  </si>
  <si>
    <t>2022 год</t>
  </si>
  <si>
    <t>2023 год</t>
  </si>
  <si>
    <t>2024 год</t>
  </si>
  <si>
    <t>ДОХОДЫ БЮДЖЕТА ЛИСТВЯНСКОГО МО на 2022 год и плановый период 2023-2024 годы</t>
  </si>
  <si>
    <t>НДФЛ части суммы налога, превышающей 650 000 рублей, относящейся к части налоговой базы, превышающей 5 000 000 рублей</t>
  </si>
  <si>
    <t>02080</t>
  </si>
  <si>
    <t>Субсидии местным бюджетам на реализацию программ формирования современной городской среды</t>
  </si>
  <si>
    <t>25555</t>
  </si>
  <si>
    <t>20077</t>
  </si>
  <si>
    <t>Субсидии бюджетам городских поселений на софинансирование капитальных вложений в объекты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</si>
  <si>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</si>
  <si>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</si>
  <si>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</si>
  <si>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</si>
  <si>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</si>
  <si>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</si>
  <si>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0000180</t>
  </si>
  <si>
    <t xml:space="preserve">Приложение № 1                                                                                                                 Решение Думы Листвянского МО о бюджете Листвянского муниципального образования на 2022год и плановый период 2023-2024 годов          от 07.12.2022г. № 67 -дгп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</si>
</sst>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177" fontId="12" fillId="0" borderId="10" xfId="60" applyNumberFormat="1" applyFont="1" applyFill="1" applyBorder="1" applyAlignment="1">
      <alignment horizontal="right"/>
    </xf>
    <xf numFmtId="177" fontId="13" fillId="0" borderId="10" xfId="6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77" fontId="13" fillId="0" borderId="11" xfId="60" applyNumberFormat="1" applyFont="1" applyFill="1" applyBorder="1" applyAlignment="1">
      <alignment horizontal="right"/>
    </xf>
    <xf numFmtId="177" fontId="13" fillId="0" borderId="13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1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2" fontId="13" fillId="0" borderId="10" xfId="6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177" fontId="13" fillId="32" borderId="10" xfId="60" applyNumberFormat="1" applyFont="1" applyFill="1" applyBorder="1" applyAlignment="1">
      <alignment horizontal="right"/>
    </xf>
    <xf numFmtId="177" fontId="2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8" fillId="32" borderId="14" xfId="0" applyNumberFormat="1" applyFont="1" applyFill="1" applyBorder="1" applyAlignment="1">
      <alignment horizontal="center"/>
    </xf>
    <xf numFmtId="49" fontId="18" fillId="32" borderId="16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="110" zoomScaleNormal="110" zoomScalePageLayoutView="0" workbookViewId="0" topLeftCell="A73">
      <selection activeCell="A1" sqref="A1:K73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2.125" style="45" customWidth="1"/>
    <col min="10" max="11" width="11.75390625" style="45" customWidth="1"/>
    <col min="12" max="12" width="10.125" style="58" customWidth="1"/>
    <col min="13" max="13" width="12.125" style="58" customWidth="1"/>
    <col min="14" max="14" width="12.625" style="1" customWidth="1"/>
    <col min="15" max="16384" width="9.125" style="1" customWidth="1"/>
  </cols>
  <sheetData>
    <row r="1" spans="1:11" ht="59.25" customHeight="1">
      <c r="A1" s="94"/>
      <c r="B1" s="94"/>
      <c r="C1" s="94"/>
      <c r="F1" s="85" t="s">
        <v>159</v>
      </c>
      <c r="G1" s="85"/>
      <c r="H1" s="85"/>
      <c r="I1" s="85"/>
      <c r="J1" s="85"/>
      <c r="K1" s="85"/>
    </row>
    <row r="2" spans="1:11" ht="13.5" customHeight="1">
      <c r="A2" s="95"/>
      <c r="B2" s="96"/>
      <c r="C2" s="96"/>
      <c r="I2" s="44"/>
      <c r="J2" s="44"/>
      <c r="K2" s="44"/>
    </row>
    <row r="3" spans="1:8" ht="18" customHeight="1">
      <c r="A3" s="23" t="s">
        <v>145</v>
      </c>
      <c r="B3" s="23"/>
      <c r="C3" s="23"/>
      <c r="D3" s="23"/>
      <c r="E3" s="23"/>
      <c r="F3" s="23"/>
      <c r="G3" s="23"/>
      <c r="H3" s="23"/>
    </row>
    <row r="4" spans="1:11" ht="10.5" customHeight="1">
      <c r="A4" s="28"/>
      <c r="B4" s="28"/>
      <c r="C4" s="28"/>
      <c r="I4" s="46"/>
      <c r="J4" s="46" t="s">
        <v>56</v>
      </c>
      <c r="K4" s="46"/>
    </row>
    <row r="5" spans="1:11" ht="22.5" customHeight="1">
      <c r="A5" s="81" t="s">
        <v>63</v>
      </c>
      <c r="B5" s="86" t="s">
        <v>1</v>
      </c>
      <c r="C5" s="87"/>
      <c r="D5" s="87"/>
      <c r="E5" s="87"/>
      <c r="F5" s="87"/>
      <c r="G5" s="87"/>
      <c r="H5" s="88"/>
      <c r="I5" s="67" t="s">
        <v>141</v>
      </c>
      <c r="J5" s="69" t="s">
        <v>52</v>
      </c>
      <c r="K5" s="69" t="s">
        <v>52</v>
      </c>
    </row>
    <row r="6" spans="1:11" ht="12.75" customHeight="1">
      <c r="A6" s="82"/>
      <c r="B6" s="89" t="s">
        <v>2</v>
      </c>
      <c r="C6" s="91" t="s">
        <v>3</v>
      </c>
      <c r="D6" s="92"/>
      <c r="E6" s="92"/>
      <c r="F6" s="93"/>
      <c r="G6" s="97" t="s">
        <v>3</v>
      </c>
      <c r="H6" s="98"/>
      <c r="I6" s="68"/>
      <c r="J6" s="70"/>
      <c r="K6" s="70"/>
    </row>
    <row r="7" spans="1:11" ht="74.25" customHeight="1">
      <c r="A7" s="83"/>
      <c r="B7" s="90"/>
      <c r="C7" s="21" t="s">
        <v>4</v>
      </c>
      <c r="D7" s="21" t="s">
        <v>5</v>
      </c>
      <c r="E7" s="22" t="s">
        <v>6</v>
      </c>
      <c r="F7" s="21" t="s">
        <v>7</v>
      </c>
      <c r="G7" s="99"/>
      <c r="H7" s="100"/>
      <c r="I7" s="52" t="s">
        <v>142</v>
      </c>
      <c r="J7" s="52" t="s">
        <v>143</v>
      </c>
      <c r="K7" s="52" t="s">
        <v>144</v>
      </c>
    </row>
    <row r="8" spans="1:11" ht="15.75">
      <c r="A8" s="11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41" t="s">
        <v>11</v>
      </c>
      <c r="G8" s="65" t="s">
        <v>110</v>
      </c>
      <c r="H8" s="66"/>
      <c r="I8" s="42">
        <f>I9+I16+I21+I29+I32+I36+I55</f>
        <v>33962.24037</v>
      </c>
      <c r="J8" s="42">
        <f>J9+J16+J21+J29+J32+J36</f>
        <v>24917.64928</v>
      </c>
      <c r="K8" s="42">
        <f>K9+K16+K21+K29+K32+K36</f>
        <v>30118.789829999998</v>
      </c>
    </row>
    <row r="9" spans="1:11" ht="15.75">
      <c r="A9" s="12" t="s">
        <v>14</v>
      </c>
      <c r="B9" s="7" t="s">
        <v>80</v>
      </c>
      <c r="C9" s="7" t="s">
        <v>10</v>
      </c>
      <c r="D9" s="7" t="s">
        <v>15</v>
      </c>
      <c r="E9" s="7" t="s">
        <v>12</v>
      </c>
      <c r="F9" s="7" t="s">
        <v>11</v>
      </c>
      <c r="G9" s="65" t="s">
        <v>110</v>
      </c>
      <c r="H9" s="66"/>
      <c r="I9" s="42">
        <f>I10</f>
        <v>11953.63344</v>
      </c>
      <c r="J9" s="42">
        <f>J10</f>
        <v>12412.970000000001</v>
      </c>
      <c r="K9" s="42">
        <f>K10</f>
        <v>17341.55055</v>
      </c>
    </row>
    <row r="10" spans="1:11" ht="15.75">
      <c r="A10" s="13" t="s">
        <v>16</v>
      </c>
      <c r="B10" s="5" t="s">
        <v>80</v>
      </c>
      <c r="C10" s="5" t="s">
        <v>10</v>
      </c>
      <c r="D10" s="5" t="s">
        <v>15</v>
      </c>
      <c r="E10" s="5" t="s">
        <v>17</v>
      </c>
      <c r="F10" s="5" t="s">
        <v>15</v>
      </c>
      <c r="G10" s="71" t="s">
        <v>111</v>
      </c>
      <c r="H10" s="72" t="s">
        <v>18</v>
      </c>
      <c r="I10" s="43">
        <f>SUM(I11:I15)</f>
        <v>11953.63344</v>
      </c>
      <c r="J10" s="43">
        <f>SUM(J11:J15)</f>
        <v>12412.970000000001</v>
      </c>
      <c r="K10" s="43">
        <f>SUM(K11:K15)</f>
        <v>17341.55055</v>
      </c>
    </row>
    <row r="11" spans="1:13" ht="60" customHeight="1">
      <c r="A11" s="29" t="s">
        <v>68</v>
      </c>
      <c r="B11" s="5" t="s">
        <v>80</v>
      </c>
      <c r="C11" s="5" t="s">
        <v>10</v>
      </c>
      <c r="D11" s="5" t="s">
        <v>15</v>
      </c>
      <c r="E11" s="5" t="s">
        <v>57</v>
      </c>
      <c r="F11" s="5" t="s">
        <v>15</v>
      </c>
      <c r="G11" s="71" t="s">
        <v>111</v>
      </c>
      <c r="H11" s="72" t="s">
        <v>18</v>
      </c>
      <c r="I11" s="61">
        <f>12113.61702-1042.01358</f>
        <v>11071.603439999999</v>
      </c>
      <c r="J11" s="43">
        <v>11568.9</v>
      </c>
      <c r="K11" s="43">
        <v>16484.46055</v>
      </c>
      <c r="L11" s="60"/>
      <c r="M11" s="58">
        <v>-1042.01358</v>
      </c>
    </row>
    <row r="12" spans="1:13" ht="84" customHeight="1">
      <c r="A12" s="29" t="s">
        <v>70</v>
      </c>
      <c r="B12" s="5" t="s">
        <v>80</v>
      </c>
      <c r="C12" s="5" t="s">
        <v>10</v>
      </c>
      <c r="D12" s="5" t="s">
        <v>15</v>
      </c>
      <c r="E12" s="5" t="s">
        <v>19</v>
      </c>
      <c r="F12" s="5" t="s">
        <v>15</v>
      </c>
      <c r="G12" s="71" t="s">
        <v>111</v>
      </c>
      <c r="H12" s="72" t="s">
        <v>18</v>
      </c>
      <c r="I12" s="43">
        <v>2.5</v>
      </c>
      <c r="J12" s="43">
        <v>0.54</v>
      </c>
      <c r="K12" s="43">
        <v>0.56</v>
      </c>
      <c r="M12" s="58">
        <v>1.5</v>
      </c>
    </row>
    <row r="13" spans="1:11" ht="33.75">
      <c r="A13" s="40" t="s">
        <v>87</v>
      </c>
      <c r="B13" s="5" t="s">
        <v>80</v>
      </c>
      <c r="C13" s="5" t="s">
        <v>10</v>
      </c>
      <c r="D13" s="5" t="s">
        <v>15</v>
      </c>
      <c r="E13" s="5" t="s">
        <v>86</v>
      </c>
      <c r="F13" s="5" t="s">
        <v>15</v>
      </c>
      <c r="G13" s="71" t="s">
        <v>111</v>
      </c>
      <c r="H13" s="72" t="s">
        <v>18</v>
      </c>
      <c r="I13" s="43">
        <v>157.53</v>
      </c>
      <c r="J13" s="43">
        <v>157.53</v>
      </c>
      <c r="K13" s="43">
        <v>157.53</v>
      </c>
    </row>
    <row r="14" spans="1:11" ht="39" customHeight="1">
      <c r="A14" s="40" t="s">
        <v>87</v>
      </c>
      <c r="B14" s="5" t="s">
        <v>80</v>
      </c>
      <c r="C14" s="5" t="s">
        <v>10</v>
      </c>
      <c r="D14" s="5" t="s">
        <v>15</v>
      </c>
      <c r="E14" s="5" t="s">
        <v>114</v>
      </c>
      <c r="F14" s="5" t="s">
        <v>15</v>
      </c>
      <c r="G14" s="71" t="s">
        <v>111</v>
      </c>
      <c r="H14" s="72" t="s">
        <v>113</v>
      </c>
      <c r="I14" s="43">
        <v>50</v>
      </c>
      <c r="J14" s="43">
        <v>0</v>
      </c>
      <c r="K14" s="43">
        <v>0</v>
      </c>
    </row>
    <row r="15" spans="1:11" ht="39" customHeight="1">
      <c r="A15" s="40" t="s">
        <v>146</v>
      </c>
      <c r="B15" s="53" t="s">
        <v>80</v>
      </c>
      <c r="C15" s="53" t="s">
        <v>10</v>
      </c>
      <c r="D15" s="53" t="s">
        <v>15</v>
      </c>
      <c r="E15" s="53" t="s">
        <v>147</v>
      </c>
      <c r="F15" s="53" t="s">
        <v>15</v>
      </c>
      <c r="G15" s="79" t="s">
        <v>111</v>
      </c>
      <c r="H15" s="80" t="s">
        <v>113</v>
      </c>
      <c r="I15" s="43">
        <v>672</v>
      </c>
      <c r="J15" s="43">
        <v>686</v>
      </c>
      <c r="K15" s="43">
        <v>699</v>
      </c>
    </row>
    <row r="16" spans="1:13" s="3" customFormat="1" ht="22.5">
      <c r="A16" s="39" t="s">
        <v>99</v>
      </c>
      <c r="B16" s="7" t="s">
        <v>101</v>
      </c>
      <c r="C16" s="7" t="s">
        <v>10</v>
      </c>
      <c r="D16" s="7" t="s">
        <v>100</v>
      </c>
      <c r="E16" s="7" t="s">
        <v>12</v>
      </c>
      <c r="F16" s="7" t="s">
        <v>11</v>
      </c>
      <c r="G16" s="65" t="s">
        <v>110</v>
      </c>
      <c r="H16" s="66"/>
      <c r="I16" s="42">
        <f>SUM(I17:I20)</f>
        <v>1468.46</v>
      </c>
      <c r="J16" s="42">
        <f>SUM(J17:J20)</f>
        <v>1468.3999999999999</v>
      </c>
      <c r="K16" s="42">
        <f>SUM(K17:K20)</f>
        <v>1585.96</v>
      </c>
      <c r="L16" s="59"/>
      <c r="M16" s="59"/>
    </row>
    <row r="17" spans="1:13" ht="39">
      <c r="A17" s="38" t="s">
        <v>95</v>
      </c>
      <c r="B17" s="5" t="s">
        <v>101</v>
      </c>
      <c r="C17" s="5" t="s">
        <v>10</v>
      </c>
      <c r="D17" s="5" t="s">
        <v>100</v>
      </c>
      <c r="E17" s="5" t="s">
        <v>129</v>
      </c>
      <c r="F17" s="5" t="s">
        <v>15</v>
      </c>
      <c r="G17" s="71" t="s">
        <v>111</v>
      </c>
      <c r="H17" s="72" t="s">
        <v>18</v>
      </c>
      <c r="I17" s="61">
        <v>700</v>
      </c>
      <c r="J17" s="43">
        <v>656.96</v>
      </c>
      <c r="K17" s="43">
        <v>698.28</v>
      </c>
      <c r="M17" s="58">
        <v>66.65</v>
      </c>
    </row>
    <row r="18" spans="1:13" ht="39">
      <c r="A18" s="38" t="s">
        <v>96</v>
      </c>
      <c r="B18" s="5" t="s">
        <v>101</v>
      </c>
      <c r="C18" s="5" t="s">
        <v>10</v>
      </c>
      <c r="D18" s="5" t="s">
        <v>100</v>
      </c>
      <c r="E18" s="5" t="s">
        <v>130</v>
      </c>
      <c r="F18" s="5" t="s">
        <v>15</v>
      </c>
      <c r="G18" s="71" t="s">
        <v>111</v>
      </c>
      <c r="H18" s="72" t="s">
        <v>18</v>
      </c>
      <c r="I18" s="61">
        <v>4</v>
      </c>
      <c r="J18" s="43">
        <v>3.68</v>
      </c>
      <c r="K18" s="43">
        <v>4.03</v>
      </c>
      <c r="M18" s="58">
        <v>0.49</v>
      </c>
    </row>
    <row r="19" spans="1:11" ht="51.75">
      <c r="A19" s="38" t="s">
        <v>97</v>
      </c>
      <c r="B19" s="5" t="s">
        <v>101</v>
      </c>
      <c r="C19" s="5" t="s">
        <v>10</v>
      </c>
      <c r="D19" s="5" t="s">
        <v>100</v>
      </c>
      <c r="E19" s="5" t="s">
        <v>131</v>
      </c>
      <c r="F19" s="5" t="s">
        <v>15</v>
      </c>
      <c r="G19" s="71" t="s">
        <v>111</v>
      </c>
      <c r="H19" s="72" t="s">
        <v>18</v>
      </c>
      <c r="I19" s="61">
        <v>843.88</v>
      </c>
      <c r="J19" s="43">
        <v>889.17</v>
      </c>
      <c r="K19" s="43">
        <v>973.26</v>
      </c>
    </row>
    <row r="20" spans="1:11" ht="51.75">
      <c r="A20" s="38" t="s">
        <v>98</v>
      </c>
      <c r="B20" s="5" t="s">
        <v>101</v>
      </c>
      <c r="C20" s="5" t="s">
        <v>10</v>
      </c>
      <c r="D20" s="5" t="s">
        <v>100</v>
      </c>
      <c r="E20" s="5" t="s">
        <v>132</v>
      </c>
      <c r="F20" s="5" t="s">
        <v>15</v>
      </c>
      <c r="G20" s="71" t="s">
        <v>111</v>
      </c>
      <c r="H20" s="72" t="s">
        <v>18</v>
      </c>
      <c r="I20" s="61">
        <v>-79.42</v>
      </c>
      <c r="J20" s="43">
        <v>-81.41</v>
      </c>
      <c r="K20" s="43">
        <v>-89.61</v>
      </c>
    </row>
    <row r="21" spans="1:13" s="3" customFormat="1" ht="15.75">
      <c r="A21" s="16" t="s">
        <v>20</v>
      </c>
      <c r="B21" s="7" t="s">
        <v>80</v>
      </c>
      <c r="C21" s="7" t="s">
        <v>10</v>
      </c>
      <c r="D21" s="7" t="s">
        <v>21</v>
      </c>
      <c r="E21" s="7" t="s">
        <v>12</v>
      </c>
      <c r="F21" s="7" t="s">
        <v>11</v>
      </c>
      <c r="G21" s="65" t="s">
        <v>110</v>
      </c>
      <c r="H21" s="66"/>
      <c r="I21" s="42">
        <f>SUM(I22,I24)</f>
        <v>18000</v>
      </c>
      <c r="J21" s="42">
        <f>SUM(J22,J24)</f>
        <v>9209</v>
      </c>
      <c r="K21" s="42">
        <f>SUM(K22,K24)</f>
        <v>9364</v>
      </c>
      <c r="L21" s="59"/>
      <c r="M21" s="59"/>
    </row>
    <row r="22" spans="1:11" ht="15.75">
      <c r="A22" s="14" t="s">
        <v>22</v>
      </c>
      <c r="B22" s="7" t="s">
        <v>80</v>
      </c>
      <c r="C22" s="7" t="s">
        <v>10</v>
      </c>
      <c r="D22" s="7" t="s">
        <v>21</v>
      </c>
      <c r="E22" s="8" t="s">
        <v>23</v>
      </c>
      <c r="F22" s="7" t="s">
        <v>11</v>
      </c>
      <c r="G22" s="73" t="s">
        <v>111</v>
      </c>
      <c r="H22" s="74" t="s">
        <v>18</v>
      </c>
      <c r="I22" s="42">
        <f>I23</f>
        <v>1431</v>
      </c>
      <c r="J22" s="42">
        <f>J23</f>
        <v>1431</v>
      </c>
      <c r="K22" s="42">
        <f>K23</f>
        <v>1431</v>
      </c>
    </row>
    <row r="23" spans="1:11" ht="34.5">
      <c r="A23" s="13" t="s">
        <v>103</v>
      </c>
      <c r="B23" s="5" t="s">
        <v>80</v>
      </c>
      <c r="C23" s="5" t="s">
        <v>10</v>
      </c>
      <c r="D23" s="5" t="s">
        <v>21</v>
      </c>
      <c r="E23" s="6" t="s">
        <v>24</v>
      </c>
      <c r="F23" s="5" t="s">
        <v>102</v>
      </c>
      <c r="G23" s="71" t="s">
        <v>111</v>
      </c>
      <c r="H23" s="72" t="s">
        <v>18</v>
      </c>
      <c r="I23" s="43">
        <v>1431</v>
      </c>
      <c r="J23" s="43">
        <v>1431</v>
      </c>
      <c r="K23" s="43">
        <v>1431</v>
      </c>
    </row>
    <row r="24" spans="1:13" s="3" customFormat="1" ht="15" customHeight="1">
      <c r="A24" s="16" t="s">
        <v>26</v>
      </c>
      <c r="B24" s="7" t="s">
        <v>80</v>
      </c>
      <c r="C24" s="7" t="s">
        <v>10</v>
      </c>
      <c r="D24" s="7" t="s">
        <v>21</v>
      </c>
      <c r="E24" s="8" t="s">
        <v>27</v>
      </c>
      <c r="F24" s="7" t="s">
        <v>11</v>
      </c>
      <c r="G24" s="73" t="s">
        <v>111</v>
      </c>
      <c r="H24" s="74" t="s">
        <v>18</v>
      </c>
      <c r="I24" s="42">
        <f>SUM(I25,I27)</f>
        <v>16569</v>
      </c>
      <c r="J24" s="42">
        <f>SUM(J25,J27)</f>
        <v>7778</v>
      </c>
      <c r="K24" s="42">
        <f>SUM(K25,K27)</f>
        <v>7933</v>
      </c>
      <c r="L24" s="59"/>
      <c r="M24" s="59"/>
    </row>
    <row r="25" spans="1:11" ht="34.5" customHeight="1">
      <c r="A25" s="15" t="s">
        <v>104</v>
      </c>
      <c r="B25" s="5" t="s">
        <v>80</v>
      </c>
      <c r="C25" s="5" t="s">
        <v>10</v>
      </c>
      <c r="D25" s="5" t="s">
        <v>21</v>
      </c>
      <c r="E25" s="6" t="s">
        <v>106</v>
      </c>
      <c r="F25" s="5" t="s">
        <v>11</v>
      </c>
      <c r="G25" s="71" t="s">
        <v>111</v>
      </c>
      <c r="H25" s="72" t="s">
        <v>18</v>
      </c>
      <c r="I25" s="43">
        <f>I26</f>
        <v>15000</v>
      </c>
      <c r="J25" s="43">
        <f>J26</f>
        <v>6178</v>
      </c>
      <c r="K25" s="43">
        <f>K26</f>
        <v>6301</v>
      </c>
    </row>
    <row r="26" spans="1:13" ht="36.75" customHeight="1">
      <c r="A26" s="15" t="s">
        <v>104</v>
      </c>
      <c r="B26" s="5" t="s">
        <v>80</v>
      </c>
      <c r="C26" s="5" t="s">
        <v>10</v>
      </c>
      <c r="D26" s="5" t="s">
        <v>21</v>
      </c>
      <c r="E26" s="6" t="s">
        <v>105</v>
      </c>
      <c r="F26" s="5" t="s">
        <v>102</v>
      </c>
      <c r="G26" s="71" t="s">
        <v>111</v>
      </c>
      <c r="H26" s="72" t="s">
        <v>18</v>
      </c>
      <c r="I26" s="43">
        <v>15000</v>
      </c>
      <c r="J26" s="43">
        <v>6178</v>
      </c>
      <c r="K26" s="43">
        <v>6301</v>
      </c>
      <c r="M26" s="58">
        <v>1190.153</v>
      </c>
    </row>
    <row r="27" spans="1:11" ht="32.25" customHeight="1">
      <c r="A27" s="15" t="s">
        <v>107</v>
      </c>
      <c r="B27" s="24" t="s">
        <v>80</v>
      </c>
      <c r="C27" s="24" t="s">
        <v>10</v>
      </c>
      <c r="D27" s="24" t="s">
        <v>21</v>
      </c>
      <c r="E27" s="25" t="s">
        <v>109</v>
      </c>
      <c r="F27" s="24" t="s">
        <v>11</v>
      </c>
      <c r="G27" s="71" t="s">
        <v>111</v>
      </c>
      <c r="H27" s="72" t="s">
        <v>18</v>
      </c>
      <c r="I27" s="47">
        <f>SUM(I28)</f>
        <v>1569</v>
      </c>
      <c r="J27" s="47">
        <f>SUM(J28)</f>
        <v>1600</v>
      </c>
      <c r="K27" s="47">
        <f>SUM(K28)</f>
        <v>1632</v>
      </c>
    </row>
    <row r="28" spans="1:11" ht="30.75" customHeight="1">
      <c r="A28" s="15" t="s">
        <v>107</v>
      </c>
      <c r="B28" s="5" t="s">
        <v>80</v>
      </c>
      <c r="C28" s="5" t="s">
        <v>10</v>
      </c>
      <c r="D28" s="5" t="s">
        <v>21</v>
      </c>
      <c r="E28" s="6" t="s">
        <v>108</v>
      </c>
      <c r="F28" s="5" t="s">
        <v>102</v>
      </c>
      <c r="G28" s="71" t="s">
        <v>111</v>
      </c>
      <c r="H28" s="72" t="s">
        <v>18</v>
      </c>
      <c r="I28" s="43">
        <v>1569</v>
      </c>
      <c r="J28" s="43">
        <v>1600</v>
      </c>
      <c r="K28" s="43">
        <v>1632</v>
      </c>
    </row>
    <row r="29" spans="1:13" s="3" customFormat="1" ht="12.75" customHeight="1">
      <c r="A29" s="14" t="s">
        <v>71</v>
      </c>
      <c r="B29" s="7" t="s">
        <v>79</v>
      </c>
      <c r="C29" s="7" t="s">
        <v>10</v>
      </c>
      <c r="D29" s="7" t="s">
        <v>60</v>
      </c>
      <c r="E29" s="8" t="s">
        <v>12</v>
      </c>
      <c r="F29" s="7" t="s">
        <v>11</v>
      </c>
      <c r="G29" s="73" t="s">
        <v>111</v>
      </c>
      <c r="H29" s="74" t="s">
        <v>18</v>
      </c>
      <c r="I29" s="42">
        <f aca="true" t="shared" si="0" ref="I29:K30">SUM(I30)</f>
        <v>4</v>
      </c>
      <c r="J29" s="42">
        <f t="shared" si="0"/>
        <v>2</v>
      </c>
      <c r="K29" s="42">
        <f t="shared" si="0"/>
        <v>2</v>
      </c>
      <c r="L29" s="59"/>
      <c r="M29" s="59"/>
    </row>
    <row r="30" spans="1:11" ht="35.25" customHeight="1">
      <c r="A30" s="13" t="s">
        <v>58</v>
      </c>
      <c r="B30" s="5" t="s">
        <v>79</v>
      </c>
      <c r="C30" s="5" t="s">
        <v>10</v>
      </c>
      <c r="D30" s="5" t="s">
        <v>60</v>
      </c>
      <c r="E30" s="6" t="s">
        <v>31</v>
      </c>
      <c r="F30" s="5" t="s">
        <v>15</v>
      </c>
      <c r="G30" s="71" t="s">
        <v>111</v>
      </c>
      <c r="H30" s="72" t="s">
        <v>18</v>
      </c>
      <c r="I30" s="43">
        <f t="shared" si="0"/>
        <v>4</v>
      </c>
      <c r="J30" s="43">
        <f t="shared" si="0"/>
        <v>2</v>
      </c>
      <c r="K30" s="43">
        <f t="shared" si="0"/>
        <v>2</v>
      </c>
    </row>
    <row r="31" spans="1:13" ht="46.5" customHeight="1">
      <c r="A31" s="17" t="s">
        <v>59</v>
      </c>
      <c r="B31" s="5" t="s">
        <v>79</v>
      </c>
      <c r="C31" s="5" t="s">
        <v>10</v>
      </c>
      <c r="D31" s="5" t="s">
        <v>60</v>
      </c>
      <c r="E31" s="6" t="s">
        <v>61</v>
      </c>
      <c r="F31" s="5" t="s">
        <v>15</v>
      </c>
      <c r="G31" s="71" t="s">
        <v>111</v>
      </c>
      <c r="H31" s="72" t="s">
        <v>18</v>
      </c>
      <c r="I31" s="43">
        <v>4</v>
      </c>
      <c r="J31" s="43">
        <v>2</v>
      </c>
      <c r="K31" s="43">
        <v>2</v>
      </c>
      <c r="M31" s="58">
        <v>2</v>
      </c>
    </row>
    <row r="32" spans="1:13" s="3" customFormat="1" ht="25.5" customHeight="1" hidden="1">
      <c r="A32" s="30" t="s">
        <v>81</v>
      </c>
      <c r="B32" s="7" t="s">
        <v>80</v>
      </c>
      <c r="C32" s="7" t="s">
        <v>10</v>
      </c>
      <c r="D32" s="7" t="s">
        <v>30</v>
      </c>
      <c r="E32" s="8" t="s">
        <v>12</v>
      </c>
      <c r="F32" s="7" t="s">
        <v>11</v>
      </c>
      <c r="G32" s="7" t="s">
        <v>13</v>
      </c>
      <c r="H32" s="7" t="s">
        <v>9</v>
      </c>
      <c r="I32" s="42">
        <f>SUM(I33)</f>
        <v>0</v>
      </c>
      <c r="J32" s="42">
        <f aca="true" t="shared" si="1" ref="J32:K34">SUM(J33)</f>
        <v>0</v>
      </c>
      <c r="K32" s="42">
        <f t="shared" si="1"/>
        <v>0</v>
      </c>
      <c r="L32" s="59"/>
      <c r="M32" s="59"/>
    </row>
    <row r="33" spans="1:11" ht="15.75" customHeight="1" hidden="1">
      <c r="A33" s="17" t="s">
        <v>54</v>
      </c>
      <c r="B33" s="5" t="s">
        <v>80</v>
      </c>
      <c r="C33" s="5" t="s">
        <v>10</v>
      </c>
      <c r="D33" s="5" t="s">
        <v>30</v>
      </c>
      <c r="E33" s="6" t="s">
        <v>31</v>
      </c>
      <c r="F33" s="5" t="s">
        <v>11</v>
      </c>
      <c r="G33" s="5" t="s">
        <v>13</v>
      </c>
      <c r="H33" s="5" t="s">
        <v>18</v>
      </c>
      <c r="I33" s="43">
        <f>SUM(I34)</f>
        <v>0</v>
      </c>
      <c r="J33" s="43">
        <f t="shared" si="1"/>
        <v>0</v>
      </c>
      <c r="K33" s="43">
        <f t="shared" si="1"/>
        <v>0</v>
      </c>
    </row>
    <row r="34" spans="1:11" ht="25.5" customHeight="1" hidden="1">
      <c r="A34" s="17" t="s">
        <v>55</v>
      </c>
      <c r="B34" s="5" t="s">
        <v>80</v>
      </c>
      <c r="C34" s="5" t="s">
        <v>10</v>
      </c>
      <c r="D34" s="5" t="s">
        <v>30</v>
      </c>
      <c r="E34" s="6" t="s">
        <v>32</v>
      </c>
      <c r="F34" s="5" t="s">
        <v>11</v>
      </c>
      <c r="G34" s="5" t="s">
        <v>13</v>
      </c>
      <c r="H34" s="5" t="s">
        <v>18</v>
      </c>
      <c r="I34" s="43">
        <f>SUM(I35)</f>
        <v>0</v>
      </c>
      <c r="J34" s="43">
        <f t="shared" si="1"/>
        <v>0</v>
      </c>
      <c r="K34" s="43">
        <f t="shared" si="1"/>
        <v>0</v>
      </c>
    </row>
    <row r="35" spans="1:11" ht="26.25" customHeight="1" hidden="1">
      <c r="A35" s="17" t="s">
        <v>33</v>
      </c>
      <c r="B35" s="5" t="s">
        <v>80</v>
      </c>
      <c r="C35" s="5" t="s">
        <v>10</v>
      </c>
      <c r="D35" s="5" t="s">
        <v>30</v>
      </c>
      <c r="E35" s="6" t="s">
        <v>69</v>
      </c>
      <c r="F35" s="5" t="s">
        <v>25</v>
      </c>
      <c r="G35" s="5" t="s">
        <v>13</v>
      </c>
      <c r="H35" s="5" t="s">
        <v>18</v>
      </c>
      <c r="I35" s="43">
        <v>0</v>
      </c>
      <c r="J35" s="43">
        <v>0</v>
      </c>
      <c r="K35" s="43">
        <v>0</v>
      </c>
    </row>
    <row r="36" spans="1:13" s="3" customFormat="1" ht="32.25" customHeight="1">
      <c r="A36" s="16" t="s">
        <v>53</v>
      </c>
      <c r="B36" s="7" t="s">
        <v>9</v>
      </c>
      <c r="C36" s="7" t="s">
        <v>10</v>
      </c>
      <c r="D36" s="7" t="s">
        <v>34</v>
      </c>
      <c r="E36" s="8" t="s">
        <v>12</v>
      </c>
      <c r="F36" s="7" t="s">
        <v>11</v>
      </c>
      <c r="G36" s="65" t="s">
        <v>110</v>
      </c>
      <c r="H36" s="66"/>
      <c r="I36" s="42">
        <f>SUM(I37,I45,I48)</f>
        <v>2506.14693</v>
      </c>
      <c r="J36" s="42">
        <f>SUM(J37,J45,J48)</f>
        <v>1825.27928</v>
      </c>
      <c r="K36" s="42">
        <f>SUM(K37,K45,K48)</f>
        <v>1825.27928</v>
      </c>
      <c r="L36" s="59"/>
      <c r="M36" s="59"/>
    </row>
    <row r="37" spans="1:13" s="3" customFormat="1" ht="72" customHeight="1">
      <c r="A37" s="31" t="s">
        <v>72</v>
      </c>
      <c r="B37" s="7" t="s">
        <v>79</v>
      </c>
      <c r="C37" s="7" t="s">
        <v>10</v>
      </c>
      <c r="D37" s="7" t="s">
        <v>34</v>
      </c>
      <c r="E37" s="8" t="s">
        <v>35</v>
      </c>
      <c r="F37" s="7" t="s">
        <v>11</v>
      </c>
      <c r="G37" s="73" t="s">
        <v>112</v>
      </c>
      <c r="H37" s="74" t="s">
        <v>18</v>
      </c>
      <c r="I37" s="42">
        <f>SUM(I38,I40,I42)</f>
        <v>756.14693</v>
      </c>
      <c r="J37" s="42">
        <f>SUM(J40,J42)</f>
        <v>526.14528</v>
      </c>
      <c r="K37" s="42">
        <f>SUM(K40,K42)</f>
        <v>526.14528</v>
      </c>
      <c r="L37" s="59"/>
      <c r="M37" s="59"/>
    </row>
    <row r="38" spans="1:13" s="3" customFormat="1" ht="72" customHeight="1">
      <c r="A38" s="55" t="s">
        <v>152</v>
      </c>
      <c r="B38" s="56" t="s">
        <v>153</v>
      </c>
      <c r="C38" s="56" t="s">
        <v>10</v>
      </c>
      <c r="D38" s="56" t="s">
        <v>34</v>
      </c>
      <c r="E38" s="57" t="s">
        <v>154</v>
      </c>
      <c r="F38" s="56" t="s">
        <v>11</v>
      </c>
      <c r="G38" s="77" t="s">
        <v>112</v>
      </c>
      <c r="H38" s="78"/>
      <c r="I38" s="42">
        <f>I39</f>
        <v>230</v>
      </c>
      <c r="J38" s="42">
        <f>J39</f>
        <v>0</v>
      </c>
      <c r="K38" s="42">
        <f>K39</f>
        <v>0</v>
      </c>
      <c r="L38" s="59"/>
      <c r="M38" s="59"/>
    </row>
    <row r="39" spans="1:13" s="3" customFormat="1" ht="72" customHeight="1">
      <c r="A39" s="55" t="s">
        <v>155</v>
      </c>
      <c r="B39" s="56" t="s">
        <v>153</v>
      </c>
      <c r="C39" s="56" t="s">
        <v>10</v>
      </c>
      <c r="D39" s="56" t="s">
        <v>34</v>
      </c>
      <c r="E39" s="57" t="s">
        <v>156</v>
      </c>
      <c r="F39" s="56" t="s">
        <v>102</v>
      </c>
      <c r="G39" s="77" t="s">
        <v>157</v>
      </c>
      <c r="H39" s="78"/>
      <c r="I39" s="42">
        <v>230</v>
      </c>
      <c r="J39" s="42">
        <v>0</v>
      </c>
      <c r="K39" s="42">
        <v>0</v>
      </c>
      <c r="L39" s="59"/>
      <c r="M39" s="64">
        <v>80</v>
      </c>
    </row>
    <row r="40" spans="1:11" ht="62.25" customHeight="1">
      <c r="A40" s="17" t="s">
        <v>120</v>
      </c>
      <c r="B40" s="5" t="s">
        <v>79</v>
      </c>
      <c r="C40" s="5" t="s">
        <v>10</v>
      </c>
      <c r="D40" s="5" t="s">
        <v>34</v>
      </c>
      <c r="E40" s="6" t="s">
        <v>118</v>
      </c>
      <c r="F40" s="5" t="s">
        <v>11</v>
      </c>
      <c r="G40" s="71" t="s">
        <v>112</v>
      </c>
      <c r="H40" s="72" t="s">
        <v>18</v>
      </c>
      <c r="I40" s="43">
        <f>SUM(I41)</f>
        <v>526.14528</v>
      </c>
      <c r="J40" s="43">
        <f>SUM(J41)</f>
        <v>526.14528</v>
      </c>
      <c r="K40" s="43">
        <f>SUM(K41)</f>
        <v>526.14528</v>
      </c>
    </row>
    <row r="41" spans="1:11" ht="66" customHeight="1">
      <c r="A41" s="32" t="s">
        <v>121</v>
      </c>
      <c r="B41" s="5" t="s">
        <v>79</v>
      </c>
      <c r="C41" s="5" t="s">
        <v>10</v>
      </c>
      <c r="D41" s="5" t="s">
        <v>34</v>
      </c>
      <c r="E41" s="6" t="s">
        <v>119</v>
      </c>
      <c r="F41" s="5" t="s">
        <v>102</v>
      </c>
      <c r="G41" s="71" t="s">
        <v>112</v>
      </c>
      <c r="H41" s="72" t="s">
        <v>36</v>
      </c>
      <c r="I41" s="43">
        <v>526.14528</v>
      </c>
      <c r="J41" s="43">
        <v>526.14528</v>
      </c>
      <c r="K41" s="43">
        <v>526.14528</v>
      </c>
    </row>
    <row r="42" spans="1:13" s="3" customFormat="1" ht="39.75" customHeight="1">
      <c r="A42" s="31" t="s">
        <v>123</v>
      </c>
      <c r="B42" s="7" t="s">
        <v>79</v>
      </c>
      <c r="C42" s="7" t="s">
        <v>10</v>
      </c>
      <c r="D42" s="7" t="s">
        <v>34</v>
      </c>
      <c r="E42" s="8" t="s">
        <v>122</v>
      </c>
      <c r="F42" s="7" t="s">
        <v>11</v>
      </c>
      <c r="G42" s="73" t="s">
        <v>112</v>
      </c>
      <c r="H42" s="74" t="s">
        <v>18</v>
      </c>
      <c r="I42" s="42">
        <f aca="true" t="shared" si="2" ref="I42:K43">I43</f>
        <v>0.00165</v>
      </c>
      <c r="J42" s="42">
        <f t="shared" si="2"/>
        <v>0</v>
      </c>
      <c r="K42" s="42">
        <f t="shared" si="2"/>
        <v>0</v>
      </c>
      <c r="L42" s="59"/>
      <c r="M42" s="59"/>
    </row>
    <row r="43" spans="1:11" ht="40.5" customHeight="1">
      <c r="A43" s="32" t="s">
        <v>127</v>
      </c>
      <c r="B43" s="5" t="s">
        <v>79</v>
      </c>
      <c r="C43" s="5" t="s">
        <v>10</v>
      </c>
      <c r="D43" s="5" t="s">
        <v>34</v>
      </c>
      <c r="E43" s="6" t="s">
        <v>124</v>
      </c>
      <c r="F43" s="5" t="s">
        <v>11</v>
      </c>
      <c r="G43" s="71" t="s">
        <v>112</v>
      </c>
      <c r="H43" s="72" t="s">
        <v>18</v>
      </c>
      <c r="I43" s="43">
        <f t="shared" si="2"/>
        <v>0.00165</v>
      </c>
      <c r="J43" s="43">
        <f t="shared" si="2"/>
        <v>0</v>
      </c>
      <c r="K43" s="43">
        <f t="shared" si="2"/>
        <v>0</v>
      </c>
    </row>
    <row r="44" spans="1:11" ht="74.25" customHeight="1">
      <c r="A44" s="32" t="s">
        <v>126</v>
      </c>
      <c r="B44" s="5" t="s">
        <v>79</v>
      </c>
      <c r="C44" s="5" t="s">
        <v>10</v>
      </c>
      <c r="D44" s="5" t="s">
        <v>34</v>
      </c>
      <c r="E44" s="6" t="s">
        <v>125</v>
      </c>
      <c r="F44" s="5" t="s">
        <v>102</v>
      </c>
      <c r="G44" s="75" t="s">
        <v>112</v>
      </c>
      <c r="H44" s="76" t="s">
        <v>36</v>
      </c>
      <c r="I44" s="43">
        <v>0.00165</v>
      </c>
      <c r="J44" s="43">
        <v>0</v>
      </c>
      <c r="K44" s="43">
        <v>0</v>
      </c>
    </row>
    <row r="45" spans="1:13" s="3" customFormat="1" ht="24.75" customHeight="1">
      <c r="A45" s="30" t="s">
        <v>139</v>
      </c>
      <c r="B45" s="7" t="s">
        <v>79</v>
      </c>
      <c r="C45" s="7" t="s">
        <v>10</v>
      </c>
      <c r="D45" s="7" t="s">
        <v>34</v>
      </c>
      <c r="E45" s="8" t="s">
        <v>64</v>
      </c>
      <c r="F45" s="7" t="s">
        <v>11</v>
      </c>
      <c r="G45" s="71" t="s">
        <v>112</v>
      </c>
      <c r="H45" s="72" t="s">
        <v>36</v>
      </c>
      <c r="I45" s="42">
        <f aca="true" t="shared" si="3" ref="I45:K46">SUM(I46)</f>
        <v>1500</v>
      </c>
      <c r="J45" s="42">
        <f t="shared" si="3"/>
        <v>1100</v>
      </c>
      <c r="K45" s="42">
        <f t="shared" si="3"/>
        <v>1100</v>
      </c>
      <c r="L45" s="59"/>
      <c r="M45" s="59"/>
    </row>
    <row r="46" spans="1:11" ht="22.5" customHeight="1">
      <c r="A46" s="18" t="s">
        <v>65</v>
      </c>
      <c r="B46" s="5" t="s">
        <v>79</v>
      </c>
      <c r="C46" s="5" t="s">
        <v>10</v>
      </c>
      <c r="D46" s="5" t="s">
        <v>34</v>
      </c>
      <c r="E46" s="6" t="s">
        <v>66</v>
      </c>
      <c r="F46" s="5" t="s">
        <v>11</v>
      </c>
      <c r="G46" s="71" t="s">
        <v>112</v>
      </c>
      <c r="H46" s="72" t="s">
        <v>36</v>
      </c>
      <c r="I46" s="43">
        <f t="shared" si="3"/>
        <v>1500</v>
      </c>
      <c r="J46" s="43">
        <f t="shared" si="3"/>
        <v>1100</v>
      </c>
      <c r="K46" s="43">
        <f t="shared" si="3"/>
        <v>1100</v>
      </c>
    </row>
    <row r="47" spans="1:11" ht="42.75" customHeight="1">
      <c r="A47" s="15" t="s">
        <v>73</v>
      </c>
      <c r="B47" s="5" t="s">
        <v>79</v>
      </c>
      <c r="C47" s="5" t="s">
        <v>10</v>
      </c>
      <c r="D47" s="5" t="s">
        <v>34</v>
      </c>
      <c r="E47" s="6" t="s">
        <v>67</v>
      </c>
      <c r="F47" s="5" t="s">
        <v>102</v>
      </c>
      <c r="G47" s="71" t="s">
        <v>112</v>
      </c>
      <c r="H47" s="72" t="s">
        <v>36</v>
      </c>
      <c r="I47" s="54">
        <v>1500</v>
      </c>
      <c r="J47" s="43">
        <v>1100</v>
      </c>
      <c r="K47" s="43">
        <v>1100</v>
      </c>
    </row>
    <row r="48" spans="1:11" ht="60.75" customHeight="1">
      <c r="A48" s="33" t="s">
        <v>74</v>
      </c>
      <c r="B48" s="7" t="s">
        <v>79</v>
      </c>
      <c r="C48" s="7" t="s">
        <v>10</v>
      </c>
      <c r="D48" s="7" t="s">
        <v>34</v>
      </c>
      <c r="E48" s="8" t="s">
        <v>37</v>
      </c>
      <c r="F48" s="7" t="s">
        <v>11</v>
      </c>
      <c r="G48" s="73" t="s">
        <v>112</v>
      </c>
      <c r="H48" s="74" t="s">
        <v>18</v>
      </c>
      <c r="I48" s="42">
        <f aca="true" t="shared" si="4" ref="I48:K49">SUM(I49)</f>
        <v>250</v>
      </c>
      <c r="J48" s="42">
        <f t="shared" si="4"/>
        <v>199.134</v>
      </c>
      <c r="K48" s="42">
        <f t="shared" si="4"/>
        <v>199.134</v>
      </c>
    </row>
    <row r="49" spans="1:11" ht="57">
      <c r="A49" s="29" t="s">
        <v>75</v>
      </c>
      <c r="B49" s="5" t="s">
        <v>79</v>
      </c>
      <c r="C49" s="5" t="s">
        <v>10</v>
      </c>
      <c r="D49" s="5" t="s">
        <v>34</v>
      </c>
      <c r="E49" s="6" t="s">
        <v>38</v>
      </c>
      <c r="F49" s="5" t="s">
        <v>11</v>
      </c>
      <c r="G49" s="71" t="s">
        <v>112</v>
      </c>
      <c r="H49" s="72" t="s">
        <v>36</v>
      </c>
      <c r="I49" s="43">
        <f t="shared" si="4"/>
        <v>250</v>
      </c>
      <c r="J49" s="43">
        <f t="shared" si="4"/>
        <v>199.134</v>
      </c>
      <c r="K49" s="43">
        <f t="shared" si="4"/>
        <v>199.134</v>
      </c>
    </row>
    <row r="50" spans="1:13" ht="54" customHeight="1">
      <c r="A50" s="13" t="s">
        <v>76</v>
      </c>
      <c r="B50" s="5" t="s">
        <v>79</v>
      </c>
      <c r="C50" s="5" t="s">
        <v>10</v>
      </c>
      <c r="D50" s="5" t="s">
        <v>34</v>
      </c>
      <c r="E50" s="6" t="s">
        <v>39</v>
      </c>
      <c r="F50" s="5" t="s">
        <v>102</v>
      </c>
      <c r="G50" s="71" t="s">
        <v>112</v>
      </c>
      <c r="H50" s="72" t="s">
        <v>36</v>
      </c>
      <c r="I50" s="43">
        <v>250</v>
      </c>
      <c r="J50" s="43">
        <v>199.134</v>
      </c>
      <c r="K50" s="43">
        <v>199.134</v>
      </c>
      <c r="M50" s="58">
        <v>50.80189</v>
      </c>
    </row>
    <row r="51" spans="1:11" ht="24.75" customHeight="1" hidden="1">
      <c r="A51" s="19" t="s">
        <v>40</v>
      </c>
      <c r="B51" s="9" t="s">
        <v>78</v>
      </c>
      <c r="C51" s="9" t="s">
        <v>10</v>
      </c>
      <c r="D51" s="9" t="s">
        <v>41</v>
      </c>
      <c r="E51" s="10" t="s">
        <v>12</v>
      </c>
      <c r="F51" s="9" t="s">
        <v>11</v>
      </c>
      <c r="G51" s="9" t="s">
        <v>13</v>
      </c>
      <c r="H51" s="9" t="s">
        <v>9</v>
      </c>
      <c r="I51" s="42">
        <f>I54</f>
        <v>0</v>
      </c>
      <c r="J51" s="42">
        <f>J54</f>
        <v>0</v>
      </c>
      <c r="K51" s="42">
        <f>K54</f>
        <v>0</v>
      </c>
    </row>
    <row r="52" spans="1:11" ht="33.75" hidden="1">
      <c r="A52" s="34" t="s">
        <v>85</v>
      </c>
      <c r="B52" s="5" t="s">
        <v>78</v>
      </c>
      <c r="C52" s="5" t="s">
        <v>10</v>
      </c>
      <c r="D52" s="5" t="s">
        <v>41</v>
      </c>
      <c r="E52" s="6" t="s">
        <v>27</v>
      </c>
      <c r="F52" s="5" t="s">
        <v>11</v>
      </c>
      <c r="G52" s="5" t="s">
        <v>13</v>
      </c>
      <c r="H52" s="5" t="s">
        <v>82</v>
      </c>
      <c r="I52" s="43">
        <f aca="true" t="shared" si="5" ref="I52:K53">I53</f>
        <v>0</v>
      </c>
      <c r="J52" s="43">
        <f t="shared" si="5"/>
        <v>0</v>
      </c>
      <c r="K52" s="43">
        <f t="shared" si="5"/>
        <v>0</v>
      </c>
    </row>
    <row r="53" spans="1:11" ht="22.5" hidden="1">
      <c r="A53" s="34" t="s">
        <v>84</v>
      </c>
      <c r="B53" s="5" t="s">
        <v>78</v>
      </c>
      <c r="C53" s="5" t="s">
        <v>10</v>
      </c>
      <c r="D53" s="5" t="s">
        <v>41</v>
      </c>
      <c r="E53" s="6" t="s">
        <v>28</v>
      </c>
      <c r="F53" s="5" t="s">
        <v>25</v>
      </c>
      <c r="G53" s="5" t="s">
        <v>13</v>
      </c>
      <c r="H53" s="5" t="s">
        <v>82</v>
      </c>
      <c r="I53" s="43">
        <f t="shared" si="5"/>
        <v>0</v>
      </c>
      <c r="J53" s="43">
        <f t="shared" si="5"/>
        <v>0</v>
      </c>
      <c r="K53" s="43">
        <f t="shared" si="5"/>
        <v>0</v>
      </c>
    </row>
    <row r="54" spans="1:11" ht="33.75" hidden="1">
      <c r="A54" s="34" t="s">
        <v>83</v>
      </c>
      <c r="B54" s="24" t="s">
        <v>78</v>
      </c>
      <c r="C54" s="24" t="s">
        <v>10</v>
      </c>
      <c r="D54" s="24" t="s">
        <v>41</v>
      </c>
      <c r="E54" s="25" t="s">
        <v>29</v>
      </c>
      <c r="F54" s="24" t="s">
        <v>25</v>
      </c>
      <c r="G54" s="24" t="s">
        <v>13</v>
      </c>
      <c r="H54" s="24" t="s">
        <v>82</v>
      </c>
      <c r="I54" s="47">
        <v>0</v>
      </c>
      <c r="J54" s="47">
        <v>0</v>
      </c>
      <c r="K54" s="47">
        <v>0</v>
      </c>
    </row>
    <row r="55" spans="1:11" ht="29.25" customHeight="1">
      <c r="A55" s="37" t="s">
        <v>94</v>
      </c>
      <c r="B55" s="7" t="s">
        <v>79</v>
      </c>
      <c r="C55" s="7" t="s">
        <v>10</v>
      </c>
      <c r="D55" s="7" t="s">
        <v>92</v>
      </c>
      <c r="E55" s="8" t="s">
        <v>93</v>
      </c>
      <c r="F55" s="7" t="s">
        <v>25</v>
      </c>
      <c r="G55" s="65" t="s">
        <v>158</v>
      </c>
      <c r="H55" s="66"/>
      <c r="I55" s="42">
        <f>I57</f>
        <v>30</v>
      </c>
      <c r="J55" s="42">
        <f>J57</f>
        <v>0</v>
      </c>
      <c r="K55" s="42">
        <f>K57</f>
        <v>0</v>
      </c>
    </row>
    <row r="56" spans="1:11" ht="21" customHeight="1">
      <c r="A56" s="34" t="s">
        <v>91</v>
      </c>
      <c r="B56" s="35" t="s">
        <v>79</v>
      </c>
      <c r="C56" s="35" t="s">
        <v>10</v>
      </c>
      <c r="D56" s="35" t="s">
        <v>92</v>
      </c>
      <c r="E56" s="36" t="s">
        <v>93</v>
      </c>
      <c r="F56" s="35" t="s">
        <v>25</v>
      </c>
      <c r="G56" s="65" t="s">
        <v>158</v>
      </c>
      <c r="H56" s="66"/>
      <c r="I56" s="48">
        <f>I57</f>
        <v>30</v>
      </c>
      <c r="J56" s="48">
        <f>J57</f>
        <v>0</v>
      </c>
      <c r="K56" s="48">
        <f>K57</f>
        <v>0</v>
      </c>
    </row>
    <row r="57" spans="1:13" ht="24.75" customHeight="1">
      <c r="A57" s="34" t="s">
        <v>91</v>
      </c>
      <c r="B57" s="5" t="s">
        <v>79</v>
      </c>
      <c r="C57" s="5" t="s">
        <v>10</v>
      </c>
      <c r="D57" s="5" t="s">
        <v>92</v>
      </c>
      <c r="E57" s="6" t="s">
        <v>93</v>
      </c>
      <c r="F57" s="5" t="s">
        <v>25</v>
      </c>
      <c r="G57" s="65" t="s">
        <v>158</v>
      </c>
      <c r="H57" s="66"/>
      <c r="I57" s="43">
        <v>30</v>
      </c>
      <c r="J57" s="43">
        <v>0</v>
      </c>
      <c r="K57" s="43">
        <v>0</v>
      </c>
      <c r="M57" s="58">
        <v>30</v>
      </c>
    </row>
    <row r="58" spans="1:11" ht="15.75">
      <c r="A58" s="14" t="s">
        <v>44</v>
      </c>
      <c r="B58" s="7" t="s">
        <v>79</v>
      </c>
      <c r="C58" s="7" t="s">
        <v>45</v>
      </c>
      <c r="D58" s="7" t="s">
        <v>11</v>
      </c>
      <c r="E58" s="8" t="s">
        <v>12</v>
      </c>
      <c r="F58" s="7" t="s">
        <v>11</v>
      </c>
      <c r="G58" s="65" t="s">
        <v>110</v>
      </c>
      <c r="H58" s="66"/>
      <c r="I58" s="42">
        <f>I59</f>
        <v>24857.339999999997</v>
      </c>
      <c r="J58" s="42">
        <f>J59</f>
        <v>6635.599999999999</v>
      </c>
      <c r="K58" s="42">
        <f>K59</f>
        <v>3853.7</v>
      </c>
    </row>
    <row r="59" spans="1:11" ht="30.75" customHeight="1">
      <c r="A59" s="13" t="s">
        <v>46</v>
      </c>
      <c r="B59" s="5" t="s">
        <v>79</v>
      </c>
      <c r="C59" s="5" t="s">
        <v>45</v>
      </c>
      <c r="D59" s="5" t="s">
        <v>47</v>
      </c>
      <c r="E59" s="6" t="s">
        <v>12</v>
      </c>
      <c r="F59" s="5" t="s">
        <v>11</v>
      </c>
      <c r="G59" s="65" t="s">
        <v>110</v>
      </c>
      <c r="H59" s="66" t="s">
        <v>9</v>
      </c>
      <c r="I59" s="43">
        <f>I60+I63+I66+I67+I68+I70+I69</f>
        <v>24857.339999999997</v>
      </c>
      <c r="J59" s="43">
        <f>J60+J63+J67+J68+J70+J69</f>
        <v>6635.599999999999</v>
      </c>
      <c r="K59" s="43">
        <f>K60+K63+K67+K68+K70+K69</f>
        <v>3853.7</v>
      </c>
    </row>
    <row r="60" spans="1:11" ht="23.25" hidden="1">
      <c r="A60" s="15" t="s">
        <v>48</v>
      </c>
      <c r="B60" s="5" t="s">
        <v>79</v>
      </c>
      <c r="C60" s="5" t="s">
        <v>45</v>
      </c>
      <c r="D60" s="5" t="s">
        <v>47</v>
      </c>
      <c r="E60" s="6" t="s">
        <v>138</v>
      </c>
      <c r="F60" s="5" t="s">
        <v>11</v>
      </c>
      <c r="G60" s="65" t="s">
        <v>128</v>
      </c>
      <c r="H60" s="66" t="s">
        <v>43</v>
      </c>
      <c r="I60" s="43">
        <f aca="true" t="shared" si="6" ref="I60:K61">SUM(I61)</f>
        <v>7359.44</v>
      </c>
      <c r="J60" s="43">
        <f t="shared" si="6"/>
        <v>5013.5</v>
      </c>
      <c r="K60" s="43">
        <f t="shared" si="6"/>
        <v>1226.2</v>
      </c>
    </row>
    <row r="61" spans="1:13" ht="17.25" customHeight="1">
      <c r="A61" s="13" t="s">
        <v>77</v>
      </c>
      <c r="B61" s="5" t="s">
        <v>79</v>
      </c>
      <c r="C61" s="5" t="s">
        <v>45</v>
      </c>
      <c r="D61" s="5" t="s">
        <v>47</v>
      </c>
      <c r="E61" s="6" t="s">
        <v>137</v>
      </c>
      <c r="F61" s="5" t="s">
        <v>11</v>
      </c>
      <c r="G61" s="71" t="s">
        <v>128</v>
      </c>
      <c r="H61" s="72" t="s">
        <v>43</v>
      </c>
      <c r="I61" s="43">
        <f t="shared" si="6"/>
        <v>7359.44</v>
      </c>
      <c r="J61" s="43">
        <f t="shared" si="6"/>
        <v>5013.5</v>
      </c>
      <c r="K61" s="43">
        <f t="shared" si="6"/>
        <v>1226.2</v>
      </c>
      <c r="M61" s="63"/>
    </row>
    <row r="62" spans="1:11" ht="24.75" customHeight="1">
      <c r="A62" s="17" t="s">
        <v>135</v>
      </c>
      <c r="B62" s="5" t="s">
        <v>79</v>
      </c>
      <c r="C62" s="5" t="s">
        <v>45</v>
      </c>
      <c r="D62" s="5" t="s">
        <v>47</v>
      </c>
      <c r="E62" s="6" t="s">
        <v>136</v>
      </c>
      <c r="F62" s="5" t="s">
        <v>102</v>
      </c>
      <c r="G62" s="71" t="s">
        <v>128</v>
      </c>
      <c r="H62" s="72" t="s">
        <v>43</v>
      </c>
      <c r="I62" s="43">
        <f>6848.18689+511.21311+0.04</f>
        <v>7359.44</v>
      </c>
      <c r="J62" s="43">
        <v>5013.5</v>
      </c>
      <c r="K62" s="43">
        <v>1226.2</v>
      </c>
    </row>
    <row r="63" spans="1:11" ht="24.75" customHeight="1">
      <c r="A63" s="17" t="s">
        <v>88</v>
      </c>
      <c r="B63" s="5" t="s">
        <v>79</v>
      </c>
      <c r="C63" s="5" t="s">
        <v>45</v>
      </c>
      <c r="D63" s="5" t="s">
        <v>47</v>
      </c>
      <c r="E63" s="6" t="s">
        <v>140</v>
      </c>
      <c r="F63" s="5" t="s">
        <v>11</v>
      </c>
      <c r="G63" s="71" t="s">
        <v>128</v>
      </c>
      <c r="H63" s="72" t="s">
        <v>43</v>
      </c>
      <c r="I63" s="43">
        <f>I65</f>
        <v>3065.2</v>
      </c>
      <c r="J63" s="43">
        <f>J65</f>
        <v>1339.5</v>
      </c>
      <c r="K63" s="43">
        <f>K65</f>
        <v>2339.5</v>
      </c>
    </row>
    <row r="64" spans="1:11" ht="24.75" customHeight="1">
      <c r="A64" s="17" t="s">
        <v>89</v>
      </c>
      <c r="B64" s="5" t="s">
        <v>79</v>
      </c>
      <c r="C64" s="5" t="s">
        <v>45</v>
      </c>
      <c r="D64" s="5" t="s">
        <v>47</v>
      </c>
      <c r="E64" s="6" t="s">
        <v>140</v>
      </c>
      <c r="F64" s="5" t="s">
        <v>11</v>
      </c>
      <c r="G64" s="71" t="s">
        <v>128</v>
      </c>
      <c r="H64" s="72" t="s">
        <v>43</v>
      </c>
      <c r="I64" s="43">
        <f>I65</f>
        <v>3065.2</v>
      </c>
      <c r="J64" s="43">
        <f>J65</f>
        <v>1339.5</v>
      </c>
      <c r="K64" s="43">
        <f>K65</f>
        <v>2339.5</v>
      </c>
    </row>
    <row r="65" spans="1:11" ht="24.75" customHeight="1">
      <c r="A65" s="17" t="s">
        <v>90</v>
      </c>
      <c r="B65" s="5" t="s">
        <v>79</v>
      </c>
      <c r="C65" s="5" t="s">
        <v>45</v>
      </c>
      <c r="D65" s="5" t="s">
        <v>47</v>
      </c>
      <c r="E65" s="6" t="s">
        <v>140</v>
      </c>
      <c r="F65" s="5" t="s">
        <v>102</v>
      </c>
      <c r="G65" s="71" t="s">
        <v>128</v>
      </c>
      <c r="H65" s="72" t="s">
        <v>43</v>
      </c>
      <c r="I65" s="43">
        <f>1767.2+1298</f>
        <v>3065.2</v>
      </c>
      <c r="J65" s="43">
        <f>406.7+932.8</f>
        <v>1339.5</v>
      </c>
      <c r="K65" s="43">
        <f>406.7+1932.8</f>
        <v>2339.5</v>
      </c>
    </row>
    <row r="66" spans="1:11" ht="27.75" customHeight="1">
      <c r="A66" s="17" t="s">
        <v>151</v>
      </c>
      <c r="B66" s="5" t="s">
        <v>79</v>
      </c>
      <c r="C66" s="5" t="s">
        <v>45</v>
      </c>
      <c r="D66" s="5" t="s">
        <v>47</v>
      </c>
      <c r="E66" s="6" t="s">
        <v>150</v>
      </c>
      <c r="F66" s="5" t="s">
        <v>102</v>
      </c>
      <c r="G66" s="71" t="s">
        <v>128</v>
      </c>
      <c r="H66" s="72"/>
      <c r="I66" s="43">
        <v>13111.9</v>
      </c>
      <c r="J66" s="43">
        <v>0</v>
      </c>
      <c r="K66" s="43">
        <v>0</v>
      </c>
    </row>
    <row r="67" spans="1:11" ht="24.75" customHeight="1">
      <c r="A67" s="17" t="s">
        <v>148</v>
      </c>
      <c r="B67" s="5" t="s">
        <v>79</v>
      </c>
      <c r="C67" s="5" t="s">
        <v>45</v>
      </c>
      <c r="D67" s="5" t="s">
        <v>47</v>
      </c>
      <c r="E67" s="6" t="s">
        <v>149</v>
      </c>
      <c r="F67" s="5" t="s">
        <v>102</v>
      </c>
      <c r="G67" s="71" t="s">
        <v>128</v>
      </c>
      <c r="H67" s="72" t="s">
        <v>43</v>
      </c>
      <c r="I67" s="43">
        <v>1027.1</v>
      </c>
      <c r="J67" s="43">
        <v>0</v>
      </c>
      <c r="K67" s="43">
        <v>0</v>
      </c>
    </row>
    <row r="68" spans="1:11" ht="30" customHeight="1">
      <c r="A68" s="17" t="s">
        <v>134</v>
      </c>
      <c r="B68" s="5" t="s">
        <v>79</v>
      </c>
      <c r="C68" s="5" t="s">
        <v>45</v>
      </c>
      <c r="D68" s="5" t="s">
        <v>47</v>
      </c>
      <c r="E68" s="6" t="s">
        <v>115</v>
      </c>
      <c r="F68" s="5" t="s">
        <v>102</v>
      </c>
      <c r="G68" s="71" t="s">
        <v>128</v>
      </c>
      <c r="H68" s="72" t="s">
        <v>43</v>
      </c>
      <c r="I68" s="49">
        <v>142.1</v>
      </c>
      <c r="J68" s="49">
        <f>134.2+0.7</f>
        <v>134.89999999999998</v>
      </c>
      <c r="K68" s="49">
        <f>134.2+0.7</f>
        <v>134.89999999999998</v>
      </c>
    </row>
    <row r="69" spans="1:11" ht="24.75" customHeight="1" hidden="1">
      <c r="A69" s="17" t="s">
        <v>133</v>
      </c>
      <c r="B69" s="5" t="s">
        <v>79</v>
      </c>
      <c r="C69" s="5" t="s">
        <v>45</v>
      </c>
      <c r="D69" s="5" t="s">
        <v>47</v>
      </c>
      <c r="E69" s="6" t="s">
        <v>116</v>
      </c>
      <c r="F69" s="5" t="s">
        <v>102</v>
      </c>
      <c r="G69" s="71" t="s">
        <v>128</v>
      </c>
      <c r="H69" s="72"/>
      <c r="I69" s="43">
        <v>0</v>
      </c>
      <c r="J69" s="43">
        <v>0</v>
      </c>
      <c r="K69" s="43">
        <v>0</v>
      </c>
    </row>
    <row r="70" spans="1:13" s="3" customFormat="1" ht="45" customHeight="1">
      <c r="A70" s="20" t="s">
        <v>62</v>
      </c>
      <c r="B70" s="7" t="s">
        <v>79</v>
      </c>
      <c r="C70" s="7" t="s">
        <v>45</v>
      </c>
      <c r="D70" s="7" t="s">
        <v>47</v>
      </c>
      <c r="E70" s="8" t="s">
        <v>117</v>
      </c>
      <c r="F70" s="7" t="s">
        <v>102</v>
      </c>
      <c r="G70" s="71" t="s">
        <v>128</v>
      </c>
      <c r="H70" s="72" t="s">
        <v>43</v>
      </c>
      <c r="I70" s="42">
        <f>142.8+8.8</f>
        <v>151.60000000000002</v>
      </c>
      <c r="J70" s="42">
        <v>147.7</v>
      </c>
      <c r="K70" s="42">
        <v>153.1</v>
      </c>
      <c r="L70" s="58"/>
      <c r="M70" s="59"/>
    </row>
    <row r="71" spans="1:13" s="3" customFormat="1" ht="15.75" hidden="1">
      <c r="A71" s="19" t="s">
        <v>49</v>
      </c>
      <c r="B71" s="7" t="s">
        <v>9</v>
      </c>
      <c r="C71" s="7" t="s">
        <v>45</v>
      </c>
      <c r="D71" s="7" t="s">
        <v>50</v>
      </c>
      <c r="E71" s="8" t="s">
        <v>12</v>
      </c>
      <c r="F71" s="7" t="s">
        <v>11</v>
      </c>
      <c r="G71" s="7" t="s">
        <v>13</v>
      </c>
      <c r="H71" s="7" t="s">
        <v>42</v>
      </c>
      <c r="I71" s="42">
        <f>I72</f>
        <v>0</v>
      </c>
      <c r="J71" s="42">
        <f>J72</f>
        <v>0</v>
      </c>
      <c r="K71" s="42">
        <f>K72</f>
        <v>0</v>
      </c>
      <c r="L71" s="59"/>
      <c r="M71" s="59"/>
    </row>
    <row r="72" spans="1:13" s="3" customFormat="1" ht="15.75" hidden="1">
      <c r="A72" s="15" t="s">
        <v>51</v>
      </c>
      <c r="B72" s="5" t="s">
        <v>9</v>
      </c>
      <c r="C72" s="5" t="s">
        <v>45</v>
      </c>
      <c r="D72" s="5" t="s">
        <v>50</v>
      </c>
      <c r="E72" s="6" t="s">
        <v>35</v>
      </c>
      <c r="F72" s="5" t="s">
        <v>25</v>
      </c>
      <c r="G72" s="5" t="s">
        <v>13</v>
      </c>
      <c r="H72" s="5" t="s">
        <v>42</v>
      </c>
      <c r="I72" s="43">
        <v>0</v>
      </c>
      <c r="J72" s="43">
        <v>0</v>
      </c>
      <c r="K72" s="43">
        <v>0</v>
      </c>
      <c r="L72" s="59"/>
      <c r="M72" s="59"/>
    </row>
    <row r="73" spans="1:15" ht="15.75">
      <c r="A73" s="2" t="s">
        <v>0</v>
      </c>
      <c r="B73" s="84"/>
      <c r="C73" s="84"/>
      <c r="D73" s="84"/>
      <c r="E73" s="84"/>
      <c r="F73" s="84"/>
      <c r="G73" s="84"/>
      <c r="H73" s="84"/>
      <c r="I73" s="42">
        <f>I8+I58</f>
        <v>58819.580369999996</v>
      </c>
      <c r="J73" s="42">
        <f>J8+J58</f>
        <v>31553.24928</v>
      </c>
      <c r="K73" s="42">
        <f>K8+K58</f>
        <v>33972.48983</v>
      </c>
      <c r="M73" s="58">
        <f>M57+M50+M39+M31+M26+M18+M17+M12</f>
        <v>1421.59489</v>
      </c>
      <c r="N73" s="27"/>
      <c r="O73" s="26"/>
    </row>
    <row r="74" ht="15.75">
      <c r="B74" s="4"/>
    </row>
    <row r="75" spans="2:14" ht="15.75">
      <c r="B75" s="4"/>
      <c r="I75" s="50"/>
      <c r="J75" s="50"/>
      <c r="K75" s="50"/>
      <c r="M75" s="58">
        <v>58439.99906</v>
      </c>
      <c r="N75" s="62">
        <f>I73-M75</f>
        <v>379.5813099999941</v>
      </c>
    </row>
    <row r="76" spans="2:11" ht="21.75" customHeight="1">
      <c r="B76" s="4"/>
      <c r="I76" s="50"/>
      <c r="J76" s="50"/>
      <c r="K76" s="50"/>
    </row>
    <row r="77" spans="2:11" ht="15.75">
      <c r="B77" s="4"/>
      <c r="I77" s="50"/>
      <c r="J77" s="50"/>
      <c r="K77" s="50"/>
    </row>
    <row r="78" spans="2:11" ht="15.75">
      <c r="B78" s="4"/>
      <c r="I78" s="50"/>
      <c r="J78" s="50"/>
      <c r="K78" s="50"/>
    </row>
    <row r="79" spans="2:11" ht="15.75">
      <c r="B79" s="4"/>
      <c r="I79" s="51"/>
      <c r="J79" s="51"/>
      <c r="K79" s="51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</sheetData>
  <sheetProtection/>
  <mergeCells count="67">
    <mergeCell ref="G15:H15"/>
    <mergeCell ref="A5:A7"/>
    <mergeCell ref="B73:H73"/>
    <mergeCell ref="F1:K1"/>
    <mergeCell ref="B5:H5"/>
    <mergeCell ref="B6:B7"/>
    <mergeCell ref="C6:F6"/>
    <mergeCell ref="A1:C1"/>
    <mergeCell ref="A2:C2"/>
    <mergeCell ref="G6:H7"/>
    <mergeCell ref="G8:H8"/>
    <mergeCell ref="G9:H9"/>
    <mergeCell ref="G10:H10"/>
    <mergeCell ref="G11:H11"/>
    <mergeCell ref="G26:H26"/>
    <mergeCell ref="G12:H12"/>
    <mergeCell ref="G13:H13"/>
    <mergeCell ref="G16:H16"/>
    <mergeCell ref="G14:H14"/>
    <mergeCell ref="G17:H17"/>
    <mergeCell ref="G27:H27"/>
    <mergeCell ref="G38:H38"/>
    <mergeCell ref="G39:H39"/>
    <mergeCell ref="G18:H18"/>
    <mergeCell ref="G19:H19"/>
    <mergeCell ref="G20:H20"/>
    <mergeCell ref="G21:H21"/>
    <mergeCell ref="G22:H22"/>
    <mergeCell ref="G23:H23"/>
    <mergeCell ref="G41:H41"/>
    <mergeCell ref="G45:H45"/>
    <mergeCell ref="G42:H42"/>
    <mergeCell ref="G43:H43"/>
    <mergeCell ref="G44:H44"/>
    <mergeCell ref="G24:H24"/>
    <mergeCell ref="G25:H25"/>
    <mergeCell ref="G28:H28"/>
    <mergeCell ref="G29:H29"/>
    <mergeCell ref="G30:H30"/>
    <mergeCell ref="G70:H70"/>
    <mergeCell ref="G62:H62"/>
    <mergeCell ref="G63:H63"/>
    <mergeCell ref="G64:H64"/>
    <mergeCell ref="G65:H65"/>
    <mergeCell ref="G68:H68"/>
    <mergeCell ref="G69:H69"/>
    <mergeCell ref="G67:H67"/>
    <mergeCell ref="G66:H66"/>
    <mergeCell ref="G59:H59"/>
    <mergeCell ref="G60:H60"/>
    <mergeCell ref="G61:H61"/>
    <mergeCell ref="G46:H46"/>
    <mergeCell ref="G47:H47"/>
    <mergeCell ref="G48:H48"/>
    <mergeCell ref="G49:H49"/>
    <mergeCell ref="G50:H50"/>
    <mergeCell ref="G58:H58"/>
    <mergeCell ref="G55:H55"/>
    <mergeCell ref="G56:H56"/>
    <mergeCell ref="G57:H57"/>
    <mergeCell ref="I5:I6"/>
    <mergeCell ref="J5:J6"/>
    <mergeCell ref="K5:K6"/>
    <mergeCell ref="G31:H31"/>
    <mergeCell ref="G36:H36"/>
    <mergeCell ref="G37:H37"/>
    <mergeCell ref="G40:H40"/>
  </mergeCells>
  <printOptions/>
  <pageMargins left="0.8267716535433072" right="0.2362204724409449" top="0.15748031496062992" bottom="0.15748031496062992" header="0.15748031496062992" footer="0.1574803149606299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Секретарь</cp:lastModifiedBy>
  <cp:lastPrinted>2022-12-12T02:27:25Z</cp:lastPrinted>
  <dcterms:created xsi:type="dcterms:W3CDTF">2005-11-22T05:33:33Z</dcterms:created>
  <dcterms:modified xsi:type="dcterms:W3CDTF">2022-12-12T02:27:26Z</dcterms:modified>
  <cp:category/>
  <cp:version/>
  <cp:contentType/>
  <cp:contentStatus/>
</cp:coreProperties>
</file>