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2120" windowHeight="8580" tabRatio="598" activeTab="0"/>
  </bookViews>
  <sheets>
    <sheet name="Листв" sheetId="1" r:id="rId1"/>
  </sheets>
  <definedNames>
    <definedName name="_xlnm.Print_Titles" localSheetId="0">'Листв'!$5:$5</definedName>
  </definedNames>
  <calcPr fullCalcOnLoad="1"/>
</workbook>
</file>

<file path=xl/sharedStrings.xml><?xml version="1.0" encoding="utf-8"?>
<sst xmlns="http://schemas.openxmlformats.org/spreadsheetml/2006/main" count="516" uniqueCount="157">
  <si>
    <t>Итого доходов</t>
  </si>
  <si>
    <t>КОДЫ                                                      классификации доходов бюджетов</t>
  </si>
  <si>
    <t>Администратор</t>
  </si>
  <si>
    <t>Вид доходов</t>
  </si>
  <si>
    <t>Группа</t>
  </si>
  <si>
    <t>Подгруппа</t>
  </si>
  <si>
    <t>Статья и подстатья</t>
  </si>
  <si>
    <t>Элемент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</si>
  <si>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</si>
  <si>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</si>
  <si>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</si>
  <si>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</si>
  <si>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</si>
  <si>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</si>
  <si>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</si>
  <si>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</si>
  <si>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</si>
  <si>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</si>
  <si>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</si>
  <si>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</si>
  <si>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ИМУЩЕСТВО</t>
  </si>
  <si>
    <t>06</t>
  </si>
  <si>
    <t>Налог на имущество физических лиц</t>
  </si>
  <si>
    <t>01000</t>
  </si>
  <si>
    <t>01030</t>
  </si>
  <si>
    <t>10</t>
  </si>
  <si>
    <t>Земельный налог</t>
  </si>
  <si>
    <t>06000</t>
  </si>
  <si>
    <t>06010</t>
  </si>
  <si>
    <t>06013</t>
  </si>
  <si>
    <t>09</t>
  </si>
  <si>
    <t>04000</t>
  </si>
  <si>
    <t>04050</t>
  </si>
  <si>
    <t>Земельный налог (по обязательствам, возникшим до 1 января 2006 года), мобилизуемый на территориях поселений</t>
  </si>
  <si>
    <t>11</t>
  </si>
  <si>
    <t>05000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</si>
  <si>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</si>
  <si>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</si>
  <si>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</si>
  <si>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09000</t>
  </si>
  <si>
    <t>09040</t>
  </si>
  <si>
    <t>09045</t>
  </si>
  <si>
    <t>ДОХОДЫ ОТ ПРОДАЖИ МАТЕРИАЛЬНЫХ И НЕМАТЕРИАЛЬНЫХ АКТИВОВ</t>
  </si>
  <si>
    <t>14</t>
  </si>
  <si>
    <t>180</t>
  </si>
  <si>
    <t>151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</si>
  <si>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</si>
  <si>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</si>
  <si>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</si>
  <si>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</si>
  <si>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</si>
  <si>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01001</t>
  </si>
  <si>
    <t>ПРОЧИЕ БЕЗВОЗМЕЗДНЫЕ ПОСТУПЛЕНИЯ</t>
  </si>
  <si>
    <t>07</t>
  </si>
  <si>
    <t>Прочие безвозмездные поступления в бюджеты поселений</t>
  </si>
  <si>
    <t>Сумма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</si>
  <si>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</si>
  <si>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</si>
  <si>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 xml:space="preserve">Земельный налог (по обязательствам, возникшим до 1января 2006 года) </t>
  </si>
  <si>
    <t>(тыс.руб.)</t>
  </si>
  <si>
    <t>02010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</si>
  <si>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</si>
  <si>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</si>
  <si>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</si>
  <si>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</si>
  <si>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</si>
  <si>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выравнивание бюджетной  обеспеченности</t>
  </si>
  <si>
    <t>Наименование показателей</t>
  </si>
  <si>
    <t>ПЛАЛЕЖИ ОТ ГОСУДАРСТВЕННЫХ И МУНИЦИПАЛЬНЫХ УНИТАРНЫХ ПРЕДПРИЯТИЙ</t>
  </si>
  <si>
    <t>07000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</si>
  <si>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</si>
  <si>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07010</t>
  </si>
  <si>
    <t>07015</t>
  </si>
  <si>
    <t>05013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</si>
  <si>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</si>
  <si>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04053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</si>
  <si>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</si>
  <si>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</si>
  <si>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</si>
  <si>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</si>
  <si>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поселениями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</si>
  <si>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</si>
  <si>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</si>
  <si>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</si>
  <si>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 обеспеченности</t>
  </si>
  <si>
    <t>707</t>
  </si>
  <si>
    <t>716</t>
  </si>
  <si>
    <t>182</t>
  </si>
  <si>
    <t xml:space="preserve">Задолженность и перерасчеты по отмененным налогам, сборам и иным обязательным платежам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</si>
  <si>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</si>
  <si>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</si>
  <si>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</si>
  <si>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</si>
  <si>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</si>
  <si>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</si>
  <si>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субъектов Российской Федерации</t>
  </si>
  <si>
    <t>02999</t>
  </si>
  <si>
    <t>Прочие неналоговые доходы</t>
  </si>
  <si>
    <t>17</t>
  </si>
  <si>
    <t>05050</t>
  </si>
  <si>
    <t>ПРОЧИЕ НЕНАЛОГОВЫЕ ДОХОДЫ</t>
  </si>
  <si>
    <t>Прочие межбюджетные трансферты передаваемые бюджетам поселений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</si>
  <si>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</si>
  <si>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</si>
  <si>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</si>
  <si>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</si>
  <si>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 (РАБОТЫ, УСЛУГИ), РЕАЛИЗУЕМЫЕ НА ТЕРРИТОРИИ РОССИЙСКОЙ ФЕДЕРАЦИИ</t>
  </si>
  <si>
    <t>03</t>
  </si>
  <si>
    <t>02230</t>
  </si>
  <si>
    <t>02240</t>
  </si>
  <si>
    <t>02250</t>
  </si>
  <si>
    <t>02260</t>
  </si>
  <si>
    <t>100</t>
  </si>
  <si>
    <t>Субсидии на выравнивание обеспеченности поселений Иркутской области в целях реализации ими их отдельных полномочий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</si>
  <si>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</si>
  <si>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</si>
  <si>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</si>
  <si>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06033</t>
  </si>
  <si>
    <t>06030</t>
  </si>
  <si>
    <t>Земельный налог с физических лиц, обладающих земельным участком, расположенным в границах городских поселений</t>
  </si>
  <si>
    <t>06043</t>
  </si>
  <si>
    <t>06040</t>
  </si>
  <si>
    <t>0000000</t>
  </si>
  <si>
    <t>0000110</t>
  </si>
  <si>
    <t>0000120</t>
  </si>
  <si>
    <t>0000151</t>
  </si>
  <si>
    <t>111</t>
  </si>
  <si>
    <t>02040</t>
  </si>
  <si>
    <t xml:space="preserve">                             ДОХОДЫ БЮДЖЕТА ЛИСТВЯНСКОГО МО на 2017 год</t>
  </si>
  <si>
    <t>30024</t>
  </si>
  <si>
    <t>49999</t>
  </si>
  <si>
    <t>35118</t>
  </si>
  <si>
    <t>Субсидии бюджетам городских поселений на софинансирование капитальных вложений в объекты муниципальной собственности</t>
  </si>
  <si>
    <t>0016120</t>
  </si>
  <si>
    <t>813</t>
  </si>
  <si>
    <t>ШТАФЫ, САНКЦИИ, ВОЗМЕЩЕНИЕ УЩЕРБА</t>
  </si>
  <si>
    <t>16</t>
  </si>
  <si>
    <t>Денежные взыскания (штрафы), установленные законами субъектов РФ за несоблюдение муниципальных правовых актов</t>
  </si>
  <si>
    <t>51040</t>
  </si>
  <si>
    <t>0000140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</si>
  <si>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</si>
  <si>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0000430</t>
  </si>
  <si>
    <t>0000180</t>
  </si>
  <si>
    <t>29999</t>
  </si>
  <si>
    <t>33050</t>
  </si>
  <si>
    <t>Денежные взыскания (штрафы),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городского поселения</t>
  </si>
  <si>
    <t>6000140</t>
  </si>
  <si>
    <t>ДОХОДЫ</t>
  </si>
  <si>
    <t>РАСХОДЫ</t>
  </si>
  <si>
    <t>Прочая закупка товаров, работ и услуг для обеспечения государственных(муниципальных) нужд</t>
  </si>
  <si>
    <t>Уплата иных платежей</t>
  </si>
  <si>
    <t>0801</t>
  </si>
  <si>
    <t>0104</t>
  </si>
  <si>
    <t>Перечисления другим бюджетам бюджетной системы Российской Федерации</t>
  </si>
  <si>
    <t>1403</t>
  </si>
  <si>
    <t>Прочие выплаты (суточные)</t>
  </si>
  <si>
    <t>Приложение № 1                                                                                         к Решению Думы Листвянского МО о бюджета Листвянского муниципального образования на 2017год от 28.11.2017г. №104-дгп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</si>
</sst>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0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sz val="7"/>
      <color indexed="8"/>
      <name val="Arial CYR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1" fontId="2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175" fontId="2" fillId="0" borderId="0" xfId="0" applyNumberFormat="1" applyFont="1" applyAlignment="1">
      <alignment/>
    </xf>
    <xf numFmtId="0" fontId="9" fillId="0" borderId="10" xfId="0" applyNumberFormat="1" applyFont="1" applyFill="1" applyBorder="1" applyAlignment="1">
      <alignment wrapText="1"/>
    </xf>
    <xf numFmtId="175" fontId="1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49" fontId="3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0" fontId="13" fillId="0" borderId="14" xfId="0" applyNumberFormat="1" applyFont="1" applyBorder="1" applyAlignment="1" applyProtection="1">
      <alignment wrapText="1" shrinkToFit="1"/>
      <protection locked="0"/>
    </xf>
    <xf numFmtId="0" fontId="17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6" fillId="0" borderId="15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49" fontId="4" fillId="0" borderId="16" xfId="0" applyNumberFormat="1" applyFont="1" applyFill="1" applyBorder="1" applyAlignment="1">
      <alignment horizontal="center"/>
    </xf>
    <xf numFmtId="175" fontId="12" fillId="0" borderId="10" xfId="60" applyNumberFormat="1" applyFont="1" applyBorder="1" applyAlignment="1">
      <alignment horizontal="right"/>
    </xf>
    <xf numFmtId="175" fontId="13" fillId="0" borderId="10" xfId="60" applyNumberFormat="1" applyFont="1" applyBorder="1" applyAlignment="1">
      <alignment horizontal="right"/>
    </xf>
    <xf numFmtId="175" fontId="13" fillId="32" borderId="10" xfId="60" applyNumberFormat="1" applyFont="1" applyFill="1" applyBorder="1" applyAlignment="1">
      <alignment horizontal="right"/>
    </xf>
    <xf numFmtId="175" fontId="12" fillId="32" borderId="10" xfId="60" applyNumberFormat="1" applyFont="1" applyFill="1" applyBorder="1" applyAlignment="1">
      <alignment horizontal="right"/>
    </xf>
    <xf numFmtId="175" fontId="13" fillId="32" borderId="11" xfId="60" applyNumberFormat="1" applyFont="1" applyFill="1" applyBorder="1" applyAlignment="1">
      <alignment horizontal="right"/>
    </xf>
    <xf numFmtId="175" fontId="12" fillId="0" borderId="10" xfId="60" applyNumberFormat="1" applyFont="1" applyFill="1" applyBorder="1" applyAlignment="1">
      <alignment horizontal="right"/>
    </xf>
    <xf numFmtId="175" fontId="13" fillId="0" borderId="10" xfId="60" applyNumberFormat="1" applyFont="1" applyFill="1" applyBorder="1" applyAlignment="1">
      <alignment horizontal="right"/>
    </xf>
    <xf numFmtId="175" fontId="13" fillId="0" borderId="11" xfId="60" applyNumberFormat="1" applyFont="1" applyBorder="1" applyAlignment="1">
      <alignment horizontal="right"/>
    </xf>
    <xf numFmtId="175" fontId="13" fillId="0" borderId="13" xfId="60" applyNumberFormat="1" applyFont="1" applyBorder="1" applyAlignment="1">
      <alignment horizontal="right"/>
    </xf>
    <xf numFmtId="175" fontId="12" fillId="32" borderId="10" xfId="60" applyNumberFormat="1" applyFont="1" applyFill="1" applyBorder="1" applyAlignment="1">
      <alignment horizontal="right"/>
    </xf>
    <xf numFmtId="175" fontId="13" fillId="32" borderId="13" xfId="60" applyNumberFormat="1" applyFont="1" applyFill="1" applyBorder="1" applyAlignment="1">
      <alignment horizontal="right"/>
    </xf>
    <xf numFmtId="0" fontId="16" fillId="0" borderId="10" xfId="0" applyFont="1" applyBorder="1" applyAlignment="1">
      <alignment vertical="center" wrapText="1"/>
    </xf>
    <xf numFmtId="0" fontId="16" fillId="32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9" fillId="32" borderId="13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0" fontId="9" fillId="32" borderId="10" xfId="0" applyFont="1" applyFill="1" applyBorder="1" applyAlignment="1">
      <alignment horizontal="left" wrapText="1"/>
    </xf>
    <xf numFmtId="49" fontId="9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/>
    </xf>
    <xf numFmtId="1" fontId="2" fillId="0" borderId="19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3" fillId="0" borderId="10" xfId="0" applyNumberFormat="1" applyFont="1" applyBorder="1" applyAlignment="1" applyProtection="1">
      <alignment wrapText="1" shrinkToFit="1"/>
      <protection locked="0"/>
    </xf>
    <xf numFmtId="0" fontId="0" fillId="0" borderId="19" xfId="0" applyFill="1" applyBorder="1" applyAlignment="1">
      <alignment/>
    </xf>
    <xf numFmtId="0" fontId="16" fillId="0" borderId="16" xfId="0" applyFont="1" applyBorder="1" applyAlignment="1">
      <alignment horizontal="left" wrapText="1"/>
    </xf>
    <xf numFmtId="49" fontId="19" fillId="32" borderId="16" xfId="0" applyNumberFormat="1" applyFont="1" applyFill="1" applyBorder="1" applyAlignment="1">
      <alignment horizontal="center"/>
    </xf>
    <xf numFmtId="49" fontId="19" fillId="32" borderId="19" xfId="0" applyNumberFormat="1" applyFont="1" applyFill="1" applyBorder="1" applyAlignment="1">
      <alignment horizontal="center"/>
    </xf>
    <xf numFmtId="191" fontId="19" fillId="32" borderId="19" xfId="0" applyNumberFormat="1" applyFont="1" applyFill="1" applyBorder="1" applyAlignment="1">
      <alignment horizontal="center"/>
    </xf>
    <xf numFmtId="0" fontId="0" fillId="32" borderId="19" xfId="0" applyFill="1" applyBorder="1" applyAlignment="1">
      <alignment/>
    </xf>
    <xf numFmtId="0" fontId="2" fillId="32" borderId="19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16" fillId="32" borderId="10" xfId="0" applyFont="1" applyFill="1" applyBorder="1" applyAlignment="1">
      <alignment horizontal="left" wrapText="1"/>
    </xf>
    <xf numFmtId="0" fontId="16" fillId="32" borderId="16" xfId="0" applyFont="1" applyFill="1" applyBorder="1" applyAlignment="1">
      <alignment horizontal="left" wrapText="1"/>
    </xf>
    <xf numFmtId="49" fontId="20" fillId="32" borderId="16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wrapText="1"/>
    </xf>
    <xf numFmtId="191" fontId="20" fillId="32" borderId="19" xfId="0" applyNumberFormat="1" applyFont="1" applyFill="1" applyBorder="1" applyAlignment="1">
      <alignment horizontal="center"/>
    </xf>
    <xf numFmtId="0" fontId="19" fillId="32" borderId="16" xfId="0" applyFont="1" applyFill="1" applyBorder="1" applyAlignment="1">
      <alignment wrapText="1"/>
    </xf>
    <xf numFmtId="0" fontId="9" fillId="32" borderId="19" xfId="0" applyFont="1" applyFill="1" applyBorder="1" applyAlignment="1">
      <alignment horizontal="center" wrapText="1"/>
    </xf>
    <xf numFmtId="49" fontId="19" fillId="32" borderId="19" xfId="0" applyNumberFormat="1" applyFont="1" applyFill="1" applyBorder="1" applyAlignment="1">
      <alignment horizontal="center" wrapText="1"/>
    </xf>
    <xf numFmtId="0" fontId="0" fillId="32" borderId="19" xfId="0" applyFill="1" applyBorder="1" applyAlignment="1">
      <alignment horizontal="center" wrapText="1"/>
    </xf>
    <xf numFmtId="49" fontId="19" fillId="0" borderId="19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9" fontId="19" fillId="0" borderId="19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32" borderId="16" xfId="0" applyNumberFormat="1" applyFont="1" applyFill="1" applyBorder="1" applyAlignment="1">
      <alignment horizontal="center"/>
    </xf>
    <xf numFmtId="49" fontId="18" fillId="32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5" fontId="1" fillId="0" borderId="11" xfId="0" applyNumberFormat="1" applyFont="1" applyBorder="1" applyAlignment="1">
      <alignment horizontal="center" vertical="center"/>
    </xf>
    <xf numFmtId="175" fontId="1" fillId="0" borderId="20" xfId="0" applyNumberFormat="1" applyFont="1" applyBorder="1" applyAlignment="1">
      <alignment horizontal="center" vertical="center"/>
    </xf>
    <xf numFmtId="175" fontId="1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21" xfId="0" applyNumberFormat="1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49" fontId="6" fillId="0" borderId="17" xfId="0" applyNumberFormat="1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49" fontId="3" fillId="32" borderId="16" xfId="0" applyNumberFormat="1" applyFont="1" applyFill="1" applyBorder="1" applyAlignment="1">
      <alignment horizontal="center"/>
    </xf>
    <xf numFmtId="49" fontId="3" fillId="32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5" fontId="12" fillId="0" borderId="0" xfId="6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="110" zoomScaleNormal="110" zoomScalePageLayoutView="0" workbookViewId="0" topLeftCell="A1">
      <selection activeCell="D1" sqref="D1:I1"/>
    </sheetView>
  </sheetViews>
  <sheetFormatPr defaultColWidth="9.00390625" defaultRowHeight="12.75"/>
  <cols>
    <col min="1" max="1" width="53.75390625" style="1" customWidth="1"/>
    <col min="2" max="2" width="4.625" style="1" customWidth="1"/>
    <col min="3" max="3" width="2.625" style="1" customWidth="1"/>
    <col min="4" max="4" width="3.75390625" style="1" customWidth="1"/>
    <col min="5" max="5" width="5.875" style="1" customWidth="1"/>
    <col min="6" max="6" width="4.25390625" style="1" customWidth="1"/>
    <col min="7" max="7" width="5.00390625" style="1" customWidth="1"/>
    <col min="8" max="8" width="6.875" style="1" customWidth="1"/>
    <col min="9" max="9" width="14.375" style="1" customWidth="1"/>
    <col min="10" max="10" width="13.125" style="1" hidden="1" customWidth="1"/>
    <col min="11" max="11" width="13.625" style="1" bestFit="1" customWidth="1"/>
    <col min="12" max="13" width="9.125" style="1" customWidth="1"/>
    <col min="14" max="14" width="12.625" style="1" customWidth="1"/>
    <col min="15" max="16384" width="9.125" style="1" customWidth="1"/>
  </cols>
  <sheetData>
    <row r="1" spans="1:9" ht="51.75" customHeight="1">
      <c r="A1" s="129"/>
      <c r="B1" s="129"/>
      <c r="C1" s="129"/>
      <c r="D1" s="120" t="s">
        <v>156</v>
      </c>
      <c r="E1" s="120"/>
      <c r="F1" s="120"/>
      <c r="G1" s="120"/>
      <c r="H1" s="120"/>
      <c r="I1" s="120"/>
    </row>
    <row r="2" spans="1:9" ht="13.5" customHeight="1">
      <c r="A2" s="130"/>
      <c r="B2" s="131"/>
      <c r="C2" s="131"/>
      <c r="I2" s="48"/>
    </row>
    <row r="3" spans="1:8" ht="18" customHeight="1">
      <c r="A3" s="26" t="s">
        <v>128</v>
      </c>
      <c r="B3" s="26"/>
      <c r="C3" s="26"/>
      <c r="D3" s="26"/>
      <c r="E3" s="26"/>
      <c r="F3" s="26"/>
      <c r="G3" s="26"/>
      <c r="H3" s="26"/>
    </row>
    <row r="4" spans="1:9" ht="10.5" customHeight="1">
      <c r="A4" s="32"/>
      <c r="B4" s="32"/>
      <c r="C4" s="32"/>
      <c r="I4" s="12" t="s">
        <v>59</v>
      </c>
    </row>
    <row r="5" spans="1:9" ht="22.5" customHeight="1">
      <c r="A5" s="113" t="s">
        <v>67</v>
      </c>
      <c r="B5" s="121" t="s">
        <v>1</v>
      </c>
      <c r="C5" s="122"/>
      <c r="D5" s="122"/>
      <c r="E5" s="122"/>
      <c r="F5" s="122"/>
      <c r="G5" s="122"/>
      <c r="H5" s="123"/>
      <c r="I5" s="117" t="s">
        <v>55</v>
      </c>
    </row>
    <row r="6" spans="1:9" ht="12.75" customHeight="1">
      <c r="A6" s="114"/>
      <c r="B6" s="124" t="s">
        <v>2</v>
      </c>
      <c r="C6" s="126" t="s">
        <v>3</v>
      </c>
      <c r="D6" s="127"/>
      <c r="E6" s="127"/>
      <c r="F6" s="128"/>
      <c r="G6" s="132" t="s">
        <v>3</v>
      </c>
      <c r="H6" s="133"/>
      <c r="I6" s="118"/>
    </row>
    <row r="7" spans="1:9" ht="74.25" customHeight="1">
      <c r="A7" s="115"/>
      <c r="B7" s="125"/>
      <c r="C7" s="24" t="s">
        <v>4</v>
      </c>
      <c r="D7" s="24" t="s">
        <v>5</v>
      </c>
      <c r="E7" s="25" t="s">
        <v>6</v>
      </c>
      <c r="F7" s="24" t="s">
        <v>7</v>
      </c>
      <c r="G7" s="134"/>
      <c r="H7" s="135"/>
      <c r="I7" s="119"/>
    </row>
    <row r="8" spans="1:10" ht="15.75">
      <c r="A8" s="13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49" t="s">
        <v>11</v>
      </c>
      <c r="G8" s="103" t="s">
        <v>122</v>
      </c>
      <c r="H8" s="104"/>
      <c r="I8" s="50">
        <f>I9+I15+I20+I28+I31+I35+I49+I55</f>
        <v>27153.08</v>
      </c>
      <c r="J8" s="33">
        <f>J9+J35+J58</f>
        <v>50862.18000000001</v>
      </c>
    </row>
    <row r="9" spans="1:10" ht="15.75">
      <c r="A9" s="14" t="s">
        <v>14</v>
      </c>
      <c r="B9" s="7" t="s">
        <v>87</v>
      </c>
      <c r="C9" s="7" t="s">
        <v>10</v>
      </c>
      <c r="D9" s="7" t="s">
        <v>15</v>
      </c>
      <c r="E9" s="7" t="s">
        <v>12</v>
      </c>
      <c r="F9" s="7" t="s">
        <v>11</v>
      </c>
      <c r="G9" s="103" t="s">
        <v>122</v>
      </c>
      <c r="H9" s="104"/>
      <c r="I9" s="50">
        <f>I10</f>
        <v>10678.9</v>
      </c>
      <c r="J9" s="45">
        <f>SUM(I9,I15,I20,I28,I31)</f>
        <v>23512.08</v>
      </c>
    </row>
    <row r="10" spans="1:9" ht="15.75">
      <c r="A10" s="15" t="s">
        <v>16</v>
      </c>
      <c r="B10" s="5" t="s">
        <v>87</v>
      </c>
      <c r="C10" s="5" t="s">
        <v>10</v>
      </c>
      <c r="D10" s="5" t="s">
        <v>15</v>
      </c>
      <c r="E10" s="5" t="s">
        <v>17</v>
      </c>
      <c r="F10" s="5" t="s">
        <v>15</v>
      </c>
      <c r="G10" s="105" t="s">
        <v>123</v>
      </c>
      <c r="H10" s="106" t="s">
        <v>18</v>
      </c>
      <c r="I10" s="51">
        <f>SUM(I11:J14)</f>
        <v>10678.9</v>
      </c>
    </row>
    <row r="11" spans="1:11" ht="60" customHeight="1">
      <c r="A11" s="34" t="s">
        <v>74</v>
      </c>
      <c r="B11" s="5" t="s">
        <v>87</v>
      </c>
      <c r="C11" s="5" t="s">
        <v>10</v>
      </c>
      <c r="D11" s="5" t="s">
        <v>15</v>
      </c>
      <c r="E11" s="5" t="s">
        <v>60</v>
      </c>
      <c r="F11" s="5" t="s">
        <v>15</v>
      </c>
      <c r="G11" s="105" t="s">
        <v>123</v>
      </c>
      <c r="H11" s="106" t="s">
        <v>18</v>
      </c>
      <c r="I11" s="52">
        <f>6510+4100-295-400</f>
        <v>9915</v>
      </c>
      <c r="K11" s="1">
        <f>-295-300</f>
        <v>-595</v>
      </c>
    </row>
    <row r="12" spans="1:11" ht="84" customHeight="1">
      <c r="A12" s="34" t="s">
        <v>76</v>
      </c>
      <c r="B12" s="5" t="s">
        <v>87</v>
      </c>
      <c r="C12" s="5" t="s">
        <v>10</v>
      </c>
      <c r="D12" s="5" t="s">
        <v>15</v>
      </c>
      <c r="E12" s="5" t="s">
        <v>19</v>
      </c>
      <c r="F12" s="5" t="s">
        <v>15</v>
      </c>
      <c r="G12" s="105" t="s">
        <v>123</v>
      </c>
      <c r="H12" s="106" t="s">
        <v>18</v>
      </c>
      <c r="I12" s="52">
        <f>605+145</f>
        <v>750</v>
      </c>
      <c r="K12" s="1">
        <v>145</v>
      </c>
    </row>
    <row r="13" spans="1:9" ht="33.75">
      <c r="A13" s="47" t="s">
        <v>93</v>
      </c>
      <c r="B13" s="5" t="s">
        <v>87</v>
      </c>
      <c r="C13" s="5" t="s">
        <v>10</v>
      </c>
      <c r="D13" s="5" t="s">
        <v>15</v>
      </c>
      <c r="E13" s="5" t="s">
        <v>92</v>
      </c>
      <c r="F13" s="5" t="s">
        <v>15</v>
      </c>
      <c r="G13" s="105" t="s">
        <v>123</v>
      </c>
      <c r="H13" s="106" t="s">
        <v>18</v>
      </c>
      <c r="I13" s="52">
        <v>13.3</v>
      </c>
    </row>
    <row r="14" spans="1:9" ht="33.75">
      <c r="A14" s="47" t="s">
        <v>93</v>
      </c>
      <c r="B14" s="5" t="s">
        <v>87</v>
      </c>
      <c r="C14" s="5" t="s">
        <v>10</v>
      </c>
      <c r="D14" s="5" t="s">
        <v>15</v>
      </c>
      <c r="E14" s="5" t="s">
        <v>127</v>
      </c>
      <c r="F14" s="5" t="s">
        <v>15</v>
      </c>
      <c r="G14" s="105" t="s">
        <v>123</v>
      </c>
      <c r="H14" s="106" t="s">
        <v>126</v>
      </c>
      <c r="I14" s="52">
        <v>0.6</v>
      </c>
    </row>
    <row r="15" spans="1:9" s="3" customFormat="1" ht="22.5">
      <c r="A15" s="44" t="s">
        <v>106</v>
      </c>
      <c r="B15" s="7" t="s">
        <v>112</v>
      </c>
      <c r="C15" s="7" t="s">
        <v>10</v>
      </c>
      <c r="D15" s="7" t="s">
        <v>107</v>
      </c>
      <c r="E15" s="7" t="s">
        <v>12</v>
      </c>
      <c r="F15" s="7" t="s">
        <v>11</v>
      </c>
      <c r="G15" s="103" t="s">
        <v>122</v>
      </c>
      <c r="H15" s="104"/>
      <c r="I15" s="53">
        <f>SUM(I16:I19)</f>
        <v>1075.2</v>
      </c>
    </row>
    <row r="16" spans="1:9" ht="39">
      <c r="A16" s="43" t="s">
        <v>102</v>
      </c>
      <c r="B16" s="5" t="s">
        <v>112</v>
      </c>
      <c r="C16" s="5" t="s">
        <v>10</v>
      </c>
      <c r="D16" s="5" t="s">
        <v>107</v>
      </c>
      <c r="E16" s="5" t="s">
        <v>108</v>
      </c>
      <c r="F16" s="5" t="s">
        <v>15</v>
      </c>
      <c r="G16" s="105" t="s">
        <v>123</v>
      </c>
      <c r="H16" s="106" t="s">
        <v>18</v>
      </c>
      <c r="I16" s="52">
        <f>519-100.8</f>
        <v>418.2</v>
      </c>
    </row>
    <row r="17" spans="1:9" ht="39">
      <c r="A17" s="43" t="s">
        <v>103</v>
      </c>
      <c r="B17" s="5" t="s">
        <v>112</v>
      </c>
      <c r="C17" s="5" t="s">
        <v>10</v>
      </c>
      <c r="D17" s="5" t="s">
        <v>107</v>
      </c>
      <c r="E17" s="5" t="s">
        <v>109</v>
      </c>
      <c r="F17" s="5" t="s">
        <v>15</v>
      </c>
      <c r="G17" s="105" t="s">
        <v>123</v>
      </c>
      <c r="H17" s="106" t="s">
        <v>18</v>
      </c>
      <c r="I17" s="52">
        <v>6</v>
      </c>
    </row>
    <row r="18" spans="1:11" ht="51.75">
      <c r="A18" s="43" t="s">
        <v>104</v>
      </c>
      <c r="B18" s="5" t="s">
        <v>112</v>
      </c>
      <c r="C18" s="5" t="s">
        <v>10</v>
      </c>
      <c r="D18" s="5" t="s">
        <v>107</v>
      </c>
      <c r="E18" s="5" t="s">
        <v>110</v>
      </c>
      <c r="F18" s="5" t="s">
        <v>15</v>
      </c>
      <c r="G18" s="105" t="s">
        <v>123</v>
      </c>
      <c r="H18" s="106" t="s">
        <v>18</v>
      </c>
      <c r="I18" s="52">
        <f>550+100</f>
        <v>650</v>
      </c>
      <c r="K18" s="1">
        <v>100</v>
      </c>
    </row>
    <row r="19" spans="1:9" ht="51.75">
      <c r="A19" s="43" t="s">
        <v>105</v>
      </c>
      <c r="B19" s="5" t="s">
        <v>112</v>
      </c>
      <c r="C19" s="5" t="s">
        <v>10</v>
      </c>
      <c r="D19" s="5" t="s">
        <v>107</v>
      </c>
      <c r="E19" s="5" t="s">
        <v>111</v>
      </c>
      <c r="F19" s="5" t="s">
        <v>15</v>
      </c>
      <c r="G19" s="105" t="s">
        <v>123</v>
      </c>
      <c r="H19" s="106" t="s">
        <v>18</v>
      </c>
      <c r="I19" s="52">
        <v>1</v>
      </c>
    </row>
    <row r="20" spans="1:10" s="3" customFormat="1" ht="15.75">
      <c r="A20" s="18" t="s">
        <v>20</v>
      </c>
      <c r="B20" s="7" t="s">
        <v>87</v>
      </c>
      <c r="C20" s="7" t="s">
        <v>10</v>
      </c>
      <c r="D20" s="7" t="s">
        <v>21</v>
      </c>
      <c r="E20" s="7" t="s">
        <v>12</v>
      </c>
      <c r="F20" s="7" t="s">
        <v>11</v>
      </c>
      <c r="G20" s="103" t="s">
        <v>122</v>
      </c>
      <c r="H20" s="104"/>
      <c r="I20" s="53">
        <f>SUM(I21,I23)</f>
        <v>11736.98</v>
      </c>
      <c r="J20" s="35"/>
    </row>
    <row r="21" spans="1:9" ht="15.75">
      <c r="A21" s="16" t="s">
        <v>22</v>
      </c>
      <c r="B21" s="7" t="s">
        <v>87</v>
      </c>
      <c r="C21" s="7" t="s">
        <v>10</v>
      </c>
      <c r="D21" s="7" t="s">
        <v>21</v>
      </c>
      <c r="E21" s="8" t="s">
        <v>23</v>
      </c>
      <c r="F21" s="7" t="s">
        <v>11</v>
      </c>
      <c r="G21" s="109" t="s">
        <v>123</v>
      </c>
      <c r="H21" s="110" t="s">
        <v>18</v>
      </c>
      <c r="I21" s="53">
        <f>I22</f>
        <v>1428</v>
      </c>
    </row>
    <row r="22" spans="1:9" ht="34.5">
      <c r="A22" s="15" t="s">
        <v>115</v>
      </c>
      <c r="B22" s="5" t="s">
        <v>87</v>
      </c>
      <c r="C22" s="5" t="s">
        <v>10</v>
      </c>
      <c r="D22" s="5" t="s">
        <v>21</v>
      </c>
      <c r="E22" s="6" t="s">
        <v>24</v>
      </c>
      <c r="F22" s="5" t="s">
        <v>114</v>
      </c>
      <c r="G22" s="105" t="s">
        <v>123</v>
      </c>
      <c r="H22" s="106" t="s">
        <v>18</v>
      </c>
      <c r="I22" s="52">
        <v>1428</v>
      </c>
    </row>
    <row r="23" spans="1:9" s="3" customFormat="1" ht="15" customHeight="1">
      <c r="A23" s="18" t="s">
        <v>26</v>
      </c>
      <c r="B23" s="7" t="s">
        <v>87</v>
      </c>
      <c r="C23" s="7" t="s">
        <v>10</v>
      </c>
      <c r="D23" s="7" t="s">
        <v>21</v>
      </c>
      <c r="E23" s="8" t="s">
        <v>27</v>
      </c>
      <c r="F23" s="7" t="s">
        <v>11</v>
      </c>
      <c r="G23" s="109" t="s">
        <v>123</v>
      </c>
      <c r="H23" s="110" t="s">
        <v>18</v>
      </c>
      <c r="I23" s="50">
        <f>SUM(I24,I26)</f>
        <v>10308.98</v>
      </c>
    </row>
    <row r="24" spans="1:9" ht="34.5" customHeight="1">
      <c r="A24" s="17" t="s">
        <v>116</v>
      </c>
      <c r="B24" s="5" t="s">
        <v>87</v>
      </c>
      <c r="C24" s="5" t="s">
        <v>10</v>
      </c>
      <c r="D24" s="5" t="s">
        <v>21</v>
      </c>
      <c r="E24" s="6" t="s">
        <v>118</v>
      </c>
      <c r="F24" s="5" t="s">
        <v>11</v>
      </c>
      <c r="G24" s="105" t="s">
        <v>123</v>
      </c>
      <c r="H24" s="106" t="s">
        <v>18</v>
      </c>
      <c r="I24" s="51">
        <f>I25</f>
        <v>8338.5</v>
      </c>
    </row>
    <row r="25" spans="1:9" ht="36.75" customHeight="1">
      <c r="A25" s="17" t="s">
        <v>116</v>
      </c>
      <c r="B25" s="5" t="s">
        <v>87</v>
      </c>
      <c r="C25" s="5" t="s">
        <v>10</v>
      </c>
      <c r="D25" s="5" t="s">
        <v>21</v>
      </c>
      <c r="E25" s="6" t="s">
        <v>117</v>
      </c>
      <c r="F25" s="5" t="s">
        <v>114</v>
      </c>
      <c r="G25" s="105" t="s">
        <v>123</v>
      </c>
      <c r="H25" s="106" t="s">
        <v>18</v>
      </c>
      <c r="I25" s="52">
        <v>8338.5</v>
      </c>
    </row>
    <row r="26" spans="1:11" ht="32.25" customHeight="1">
      <c r="A26" s="17" t="s">
        <v>119</v>
      </c>
      <c r="B26" s="27" t="s">
        <v>87</v>
      </c>
      <c r="C26" s="27" t="s">
        <v>10</v>
      </c>
      <c r="D26" s="27" t="s">
        <v>21</v>
      </c>
      <c r="E26" s="28" t="s">
        <v>121</v>
      </c>
      <c r="F26" s="27" t="s">
        <v>11</v>
      </c>
      <c r="G26" s="105" t="s">
        <v>123</v>
      </c>
      <c r="H26" s="106" t="s">
        <v>18</v>
      </c>
      <c r="I26" s="54">
        <f>SUM(I27)</f>
        <v>1970.48</v>
      </c>
      <c r="K26" s="31"/>
    </row>
    <row r="27" spans="1:9" ht="30.75" customHeight="1">
      <c r="A27" s="17" t="s">
        <v>119</v>
      </c>
      <c r="B27" s="5" t="s">
        <v>87</v>
      </c>
      <c r="C27" s="5" t="s">
        <v>10</v>
      </c>
      <c r="D27" s="5" t="s">
        <v>21</v>
      </c>
      <c r="E27" s="6" t="s">
        <v>120</v>
      </c>
      <c r="F27" s="5" t="s">
        <v>114</v>
      </c>
      <c r="G27" s="105" t="s">
        <v>123</v>
      </c>
      <c r="H27" s="106" t="s">
        <v>18</v>
      </c>
      <c r="I27" s="52">
        <f>1985.48-15</f>
        <v>1970.48</v>
      </c>
    </row>
    <row r="28" spans="1:9" s="3" customFormat="1" ht="12.75" customHeight="1">
      <c r="A28" s="16" t="s">
        <v>77</v>
      </c>
      <c r="B28" s="7" t="s">
        <v>86</v>
      </c>
      <c r="C28" s="7" t="s">
        <v>10</v>
      </c>
      <c r="D28" s="7" t="s">
        <v>63</v>
      </c>
      <c r="E28" s="8" t="s">
        <v>12</v>
      </c>
      <c r="F28" s="7" t="s">
        <v>11</v>
      </c>
      <c r="G28" s="109" t="s">
        <v>123</v>
      </c>
      <c r="H28" s="110" t="s">
        <v>18</v>
      </c>
      <c r="I28" s="53">
        <f>SUM(I29)</f>
        <v>21</v>
      </c>
    </row>
    <row r="29" spans="1:9" ht="35.25" customHeight="1">
      <c r="A29" s="15" t="s">
        <v>61</v>
      </c>
      <c r="B29" s="5" t="s">
        <v>86</v>
      </c>
      <c r="C29" s="5" t="s">
        <v>10</v>
      </c>
      <c r="D29" s="5" t="s">
        <v>63</v>
      </c>
      <c r="E29" s="6" t="s">
        <v>31</v>
      </c>
      <c r="F29" s="5" t="s">
        <v>15</v>
      </c>
      <c r="G29" s="105" t="s">
        <v>123</v>
      </c>
      <c r="H29" s="106" t="s">
        <v>18</v>
      </c>
      <c r="I29" s="52">
        <f>SUM(I30)</f>
        <v>21</v>
      </c>
    </row>
    <row r="30" spans="1:9" ht="46.5" customHeight="1">
      <c r="A30" s="19" t="s">
        <v>62</v>
      </c>
      <c r="B30" s="5" t="s">
        <v>86</v>
      </c>
      <c r="C30" s="5" t="s">
        <v>10</v>
      </c>
      <c r="D30" s="5" t="s">
        <v>63</v>
      </c>
      <c r="E30" s="6" t="s">
        <v>64</v>
      </c>
      <c r="F30" s="5" t="s">
        <v>15</v>
      </c>
      <c r="G30" s="105" t="s">
        <v>123</v>
      </c>
      <c r="H30" s="106" t="s">
        <v>18</v>
      </c>
      <c r="I30" s="52">
        <v>21</v>
      </c>
    </row>
    <row r="31" spans="1:9" s="3" customFormat="1" ht="25.5" customHeight="1" hidden="1">
      <c r="A31" s="36" t="s">
        <v>88</v>
      </c>
      <c r="B31" s="7" t="s">
        <v>87</v>
      </c>
      <c r="C31" s="7" t="s">
        <v>10</v>
      </c>
      <c r="D31" s="7" t="s">
        <v>30</v>
      </c>
      <c r="E31" s="8" t="s">
        <v>12</v>
      </c>
      <c r="F31" s="7" t="s">
        <v>11</v>
      </c>
      <c r="G31" s="7" t="s">
        <v>13</v>
      </c>
      <c r="H31" s="7" t="s">
        <v>9</v>
      </c>
      <c r="I31" s="55">
        <f>SUM(I32)</f>
        <v>0</v>
      </c>
    </row>
    <row r="32" spans="1:9" ht="15.75" customHeight="1" hidden="1">
      <c r="A32" s="19" t="s">
        <v>57</v>
      </c>
      <c r="B32" s="5" t="s">
        <v>87</v>
      </c>
      <c r="C32" s="5" t="s">
        <v>10</v>
      </c>
      <c r="D32" s="5" t="s">
        <v>30</v>
      </c>
      <c r="E32" s="6" t="s">
        <v>31</v>
      </c>
      <c r="F32" s="5" t="s">
        <v>11</v>
      </c>
      <c r="G32" s="5" t="s">
        <v>13</v>
      </c>
      <c r="H32" s="5" t="s">
        <v>18</v>
      </c>
      <c r="I32" s="56">
        <f>SUM(I33)</f>
        <v>0</v>
      </c>
    </row>
    <row r="33" spans="1:9" ht="25.5" customHeight="1" hidden="1">
      <c r="A33" s="19" t="s">
        <v>58</v>
      </c>
      <c r="B33" s="5" t="s">
        <v>87</v>
      </c>
      <c r="C33" s="5" t="s">
        <v>10</v>
      </c>
      <c r="D33" s="5" t="s">
        <v>30</v>
      </c>
      <c r="E33" s="6" t="s">
        <v>32</v>
      </c>
      <c r="F33" s="5" t="s">
        <v>11</v>
      </c>
      <c r="G33" s="5" t="s">
        <v>13</v>
      </c>
      <c r="H33" s="5" t="s">
        <v>18</v>
      </c>
      <c r="I33" s="56">
        <f>SUM(I34)</f>
        <v>0</v>
      </c>
    </row>
    <row r="34" spans="1:9" ht="26.25" customHeight="1" hidden="1">
      <c r="A34" s="19" t="s">
        <v>33</v>
      </c>
      <c r="B34" s="5" t="s">
        <v>87</v>
      </c>
      <c r="C34" s="5" t="s">
        <v>10</v>
      </c>
      <c r="D34" s="5" t="s">
        <v>30</v>
      </c>
      <c r="E34" s="6" t="s">
        <v>75</v>
      </c>
      <c r="F34" s="5" t="s">
        <v>25</v>
      </c>
      <c r="G34" s="5" t="s">
        <v>13</v>
      </c>
      <c r="H34" s="5" t="s">
        <v>18</v>
      </c>
      <c r="I34" s="56">
        <v>0</v>
      </c>
    </row>
    <row r="35" spans="1:10" s="3" customFormat="1" ht="32.25" customHeight="1">
      <c r="A35" s="18" t="s">
        <v>56</v>
      </c>
      <c r="B35" s="7" t="s">
        <v>9</v>
      </c>
      <c r="C35" s="7" t="s">
        <v>10</v>
      </c>
      <c r="D35" s="7" t="s">
        <v>34</v>
      </c>
      <c r="E35" s="8" t="s">
        <v>12</v>
      </c>
      <c r="F35" s="7" t="s">
        <v>11</v>
      </c>
      <c r="G35" s="103" t="s">
        <v>122</v>
      </c>
      <c r="H35" s="104"/>
      <c r="I35" s="50">
        <f>SUM(I36,I39,I42)</f>
        <v>3625</v>
      </c>
      <c r="J35" s="46">
        <f>SUM(I35)</f>
        <v>3625</v>
      </c>
    </row>
    <row r="36" spans="1:9" s="3" customFormat="1" ht="72" customHeight="1">
      <c r="A36" s="37" t="s">
        <v>78</v>
      </c>
      <c r="B36" s="7" t="s">
        <v>134</v>
      </c>
      <c r="C36" s="7" t="s">
        <v>10</v>
      </c>
      <c r="D36" s="7" t="s">
        <v>34</v>
      </c>
      <c r="E36" s="8" t="s">
        <v>35</v>
      </c>
      <c r="F36" s="7" t="s">
        <v>11</v>
      </c>
      <c r="G36" s="109" t="s">
        <v>124</v>
      </c>
      <c r="H36" s="110" t="s">
        <v>18</v>
      </c>
      <c r="I36" s="50">
        <f>SUM(I37)</f>
        <v>450</v>
      </c>
    </row>
    <row r="37" spans="1:12" ht="49.5" customHeight="1">
      <c r="A37" s="19" t="s">
        <v>37</v>
      </c>
      <c r="B37" s="5" t="s">
        <v>134</v>
      </c>
      <c r="C37" s="5" t="s">
        <v>10</v>
      </c>
      <c r="D37" s="5" t="s">
        <v>34</v>
      </c>
      <c r="E37" s="6" t="s">
        <v>79</v>
      </c>
      <c r="F37" s="5" t="s">
        <v>11</v>
      </c>
      <c r="G37" s="105" t="s">
        <v>124</v>
      </c>
      <c r="H37" s="106" t="s">
        <v>18</v>
      </c>
      <c r="I37" s="51">
        <f>SUM(I38)</f>
        <v>450</v>
      </c>
      <c r="K37" s="66"/>
      <c r="L37" s="66"/>
    </row>
    <row r="38" spans="1:12" ht="71.25" customHeight="1">
      <c r="A38" s="38" t="s">
        <v>38</v>
      </c>
      <c r="B38" s="5" t="s">
        <v>134</v>
      </c>
      <c r="C38" s="5" t="s">
        <v>10</v>
      </c>
      <c r="D38" s="5" t="s">
        <v>34</v>
      </c>
      <c r="E38" s="6" t="s">
        <v>73</v>
      </c>
      <c r="F38" s="5" t="s">
        <v>114</v>
      </c>
      <c r="G38" s="105" t="s">
        <v>133</v>
      </c>
      <c r="H38" s="106" t="s">
        <v>36</v>
      </c>
      <c r="I38" s="52">
        <f>400+50</f>
        <v>450</v>
      </c>
      <c r="K38" s="66">
        <v>50</v>
      </c>
      <c r="L38" s="66"/>
    </row>
    <row r="39" spans="1:12" s="3" customFormat="1" ht="24.75" customHeight="1">
      <c r="A39" s="36" t="s">
        <v>68</v>
      </c>
      <c r="B39" s="7" t="s">
        <v>86</v>
      </c>
      <c r="C39" s="7" t="s">
        <v>10</v>
      </c>
      <c r="D39" s="7" t="s">
        <v>34</v>
      </c>
      <c r="E39" s="8" t="s">
        <v>69</v>
      </c>
      <c r="F39" s="7" t="s">
        <v>11</v>
      </c>
      <c r="G39" s="105" t="s">
        <v>124</v>
      </c>
      <c r="H39" s="106" t="s">
        <v>36</v>
      </c>
      <c r="I39" s="50">
        <f>SUM(I40)</f>
        <v>1675</v>
      </c>
      <c r="K39" s="69"/>
      <c r="L39" s="69"/>
    </row>
    <row r="40" spans="1:12" ht="22.5" customHeight="1">
      <c r="A40" s="20" t="s">
        <v>70</v>
      </c>
      <c r="B40" s="5" t="s">
        <v>86</v>
      </c>
      <c r="C40" s="5" t="s">
        <v>10</v>
      </c>
      <c r="D40" s="5" t="s">
        <v>34</v>
      </c>
      <c r="E40" s="6" t="s">
        <v>71</v>
      </c>
      <c r="F40" s="5" t="s">
        <v>11</v>
      </c>
      <c r="G40" s="105" t="s">
        <v>124</v>
      </c>
      <c r="H40" s="106" t="s">
        <v>36</v>
      </c>
      <c r="I40" s="51">
        <f>SUM(I41)</f>
        <v>1675</v>
      </c>
      <c r="K40" s="66"/>
      <c r="L40" s="66"/>
    </row>
    <row r="41" spans="1:12" ht="42.75" customHeight="1">
      <c r="A41" s="17" t="s">
        <v>80</v>
      </c>
      <c r="B41" s="5" t="s">
        <v>86</v>
      </c>
      <c r="C41" s="5" t="s">
        <v>10</v>
      </c>
      <c r="D41" s="5" t="s">
        <v>34</v>
      </c>
      <c r="E41" s="6" t="s">
        <v>72</v>
      </c>
      <c r="F41" s="5" t="s">
        <v>114</v>
      </c>
      <c r="G41" s="105" t="s">
        <v>124</v>
      </c>
      <c r="H41" s="106" t="s">
        <v>36</v>
      </c>
      <c r="I41" s="52">
        <v>1675</v>
      </c>
      <c r="K41" s="66"/>
      <c r="L41" s="66"/>
    </row>
    <row r="42" spans="1:12" ht="60.75" customHeight="1">
      <c r="A42" s="39" t="s">
        <v>81</v>
      </c>
      <c r="B42" s="7" t="s">
        <v>86</v>
      </c>
      <c r="C42" s="7" t="s">
        <v>10</v>
      </c>
      <c r="D42" s="7" t="s">
        <v>34</v>
      </c>
      <c r="E42" s="8" t="s">
        <v>39</v>
      </c>
      <c r="F42" s="7" t="s">
        <v>11</v>
      </c>
      <c r="G42" s="109" t="s">
        <v>124</v>
      </c>
      <c r="H42" s="110" t="s">
        <v>18</v>
      </c>
      <c r="I42" s="50">
        <f>SUM(I43)</f>
        <v>1500</v>
      </c>
      <c r="K42" s="66"/>
      <c r="L42" s="66"/>
    </row>
    <row r="43" spans="1:12" ht="57">
      <c r="A43" s="34" t="s">
        <v>82</v>
      </c>
      <c r="B43" s="5" t="s">
        <v>86</v>
      </c>
      <c r="C43" s="5" t="s">
        <v>10</v>
      </c>
      <c r="D43" s="5" t="s">
        <v>34</v>
      </c>
      <c r="E43" s="6" t="s">
        <v>40</v>
      </c>
      <c r="F43" s="5" t="s">
        <v>11</v>
      </c>
      <c r="G43" s="105" t="s">
        <v>124</v>
      </c>
      <c r="H43" s="106" t="s">
        <v>36</v>
      </c>
      <c r="I43" s="51">
        <f>SUM(I44)</f>
        <v>1500</v>
      </c>
      <c r="K43" s="66"/>
      <c r="L43" s="66"/>
    </row>
    <row r="44" spans="1:12" ht="54" customHeight="1">
      <c r="A44" s="15" t="s">
        <v>83</v>
      </c>
      <c r="B44" s="5" t="s">
        <v>86</v>
      </c>
      <c r="C44" s="5" t="s">
        <v>10</v>
      </c>
      <c r="D44" s="5" t="s">
        <v>34</v>
      </c>
      <c r="E44" s="6" t="s">
        <v>41</v>
      </c>
      <c r="F44" s="5" t="s">
        <v>114</v>
      </c>
      <c r="G44" s="105" t="s">
        <v>124</v>
      </c>
      <c r="H44" s="106" t="s">
        <v>36</v>
      </c>
      <c r="I44" s="52">
        <f>1100+400</f>
        <v>1500</v>
      </c>
      <c r="K44" s="66">
        <v>400</v>
      </c>
      <c r="L44" s="66"/>
    </row>
    <row r="45" spans="1:12" ht="24.75" customHeight="1">
      <c r="A45" s="21" t="s">
        <v>42</v>
      </c>
      <c r="B45" s="10" t="s">
        <v>85</v>
      </c>
      <c r="C45" s="10" t="s">
        <v>10</v>
      </c>
      <c r="D45" s="10" t="s">
        <v>43</v>
      </c>
      <c r="E45" s="11" t="s">
        <v>12</v>
      </c>
      <c r="F45" s="10" t="s">
        <v>11</v>
      </c>
      <c r="G45" s="109" t="s">
        <v>122</v>
      </c>
      <c r="H45" s="110"/>
      <c r="I45" s="50">
        <f>I48</f>
        <v>0</v>
      </c>
      <c r="K45" s="66"/>
      <c r="L45" s="66"/>
    </row>
    <row r="46" spans="1:12" ht="33.75">
      <c r="A46" s="61" t="s">
        <v>91</v>
      </c>
      <c r="B46" s="5" t="s">
        <v>85</v>
      </c>
      <c r="C46" s="5" t="s">
        <v>10</v>
      </c>
      <c r="D46" s="5" t="s">
        <v>43</v>
      </c>
      <c r="E46" s="6" t="s">
        <v>27</v>
      </c>
      <c r="F46" s="5" t="s">
        <v>11</v>
      </c>
      <c r="G46" s="111" t="s">
        <v>141</v>
      </c>
      <c r="H46" s="112"/>
      <c r="I46" s="51">
        <f>I47</f>
        <v>0</v>
      </c>
      <c r="K46" s="66"/>
      <c r="L46" s="66"/>
    </row>
    <row r="47" spans="1:12" ht="22.5">
      <c r="A47" s="61" t="s">
        <v>90</v>
      </c>
      <c r="B47" s="5" t="s">
        <v>85</v>
      </c>
      <c r="C47" s="5" t="s">
        <v>10</v>
      </c>
      <c r="D47" s="5" t="s">
        <v>43</v>
      </c>
      <c r="E47" s="6" t="s">
        <v>28</v>
      </c>
      <c r="F47" s="5" t="s">
        <v>25</v>
      </c>
      <c r="G47" s="111" t="s">
        <v>141</v>
      </c>
      <c r="H47" s="112"/>
      <c r="I47" s="51">
        <f>I48</f>
        <v>0</v>
      </c>
      <c r="K47" s="66"/>
      <c r="L47" s="66"/>
    </row>
    <row r="48" spans="1:12" ht="33.75">
      <c r="A48" s="61" t="s">
        <v>89</v>
      </c>
      <c r="B48" s="27" t="s">
        <v>85</v>
      </c>
      <c r="C48" s="27" t="s">
        <v>10</v>
      </c>
      <c r="D48" s="27" t="s">
        <v>43</v>
      </c>
      <c r="E48" s="28" t="s">
        <v>29</v>
      </c>
      <c r="F48" s="27" t="s">
        <v>25</v>
      </c>
      <c r="G48" s="111" t="s">
        <v>141</v>
      </c>
      <c r="H48" s="112"/>
      <c r="I48" s="57">
        <v>0</v>
      </c>
      <c r="K48" s="66"/>
      <c r="L48" s="66"/>
    </row>
    <row r="49" spans="1:12" ht="21" customHeight="1">
      <c r="A49" s="44" t="s">
        <v>135</v>
      </c>
      <c r="B49" s="7" t="s">
        <v>86</v>
      </c>
      <c r="C49" s="7" t="s">
        <v>10</v>
      </c>
      <c r="D49" s="7" t="s">
        <v>136</v>
      </c>
      <c r="E49" s="8" t="s">
        <v>12</v>
      </c>
      <c r="F49" s="7" t="s">
        <v>11</v>
      </c>
      <c r="G49" s="103" t="s">
        <v>139</v>
      </c>
      <c r="H49" s="104"/>
      <c r="I49" s="53">
        <f>I51+I53</f>
        <v>16</v>
      </c>
      <c r="K49" s="66"/>
      <c r="L49" s="66"/>
    </row>
    <row r="50" spans="1:12" ht="24" customHeight="1">
      <c r="A50" s="61" t="s">
        <v>137</v>
      </c>
      <c r="B50" s="41" t="s">
        <v>86</v>
      </c>
      <c r="C50" s="7" t="s">
        <v>10</v>
      </c>
      <c r="D50" s="7" t="s">
        <v>136</v>
      </c>
      <c r="E50" s="42" t="s">
        <v>138</v>
      </c>
      <c r="F50" s="41" t="s">
        <v>49</v>
      </c>
      <c r="G50" s="111" t="s">
        <v>139</v>
      </c>
      <c r="H50" s="112"/>
      <c r="I50" s="60">
        <f>I51</f>
        <v>1</v>
      </c>
      <c r="K50" s="66"/>
      <c r="L50" s="66"/>
    </row>
    <row r="51" spans="1:12" ht="34.5" customHeight="1">
      <c r="A51" s="61" t="s">
        <v>140</v>
      </c>
      <c r="B51" s="5" t="s">
        <v>86</v>
      </c>
      <c r="C51" s="7" t="s">
        <v>10</v>
      </c>
      <c r="D51" s="7" t="s">
        <v>136</v>
      </c>
      <c r="E51" s="42" t="s">
        <v>138</v>
      </c>
      <c r="F51" s="5" t="s">
        <v>49</v>
      </c>
      <c r="G51" s="111" t="s">
        <v>139</v>
      </c>
      <c r="H51" s="112"/>
      <c r="I51" s="52">
        <v>1</v>
      </c>
      <c r="K51" s="66"/>
      <c r="L51" s="66"/>
    </row>
    <row r="52" spans="1:12" ht="34.5" customHeight="1">
      <c r="A52" s="44" t="s">
        <v>135</v>
      </c>
      <c r="B52" s="7" t="s">
        <v>86</v>
      </c>
      <c r="C52" s="7" t="s">
        <v>10</v>
      </c>
      <c r="D52" s="7" t="s">
        <v>136</v>
      </c>
      <c r="E52" s="8" t="s">
        <v>144</v>
      </c>
      <c r="F52" s="7" t="s">
        <v>11</v>
      </c>
      <c r="G52" s="103" t="s">
        <v>139</v>
      </c>
      <c r="H52" s="104"/>
      <c r="I52" s="53">
        <f>I54</f>
        <v>15</v>
      </c>
      <c r="K52" s="66"/>
      <c r="L52" s="66"/>
    </row>
    <row r="53" spans="1:12" ht="34.5" customHeight="1">
      <c r="A53" s="61" t="s">
        <v>137</v>
      </c>
      <c r="B53" s="41" t="s">
        <v>86</v>
      </c>
      <c r="C53" s="7" t="s">
        <v>10</v>
      </c>
      <c r="D53" s="7" t="s">
        <v>136</v>
      </c>
      <c r="E53" s="42" t="s">
        <v>144</v>
      </c>
      <c r="F53" s="41" t="s">
        <v>114</v>
      </c>
      <c r="G53" s="111" t="s">
        <v>139</v>
      </c>
      <c r="H53" s="112"/>
      <c r="I53" s="60">
        <f>I54</f>
        <v>15</v>
      </c>
      <c r="K53" s="66"/>
      <c r="L53" s="66"/>
    </row>
    <row r="54" spans="1:12" ht="53.25" customHeight="1">
      <c r="A54" s="62" t="s">
        <v>145</v>
      </c>
      <c r="B54" s="63" t="s">
        <v>86</v>
      </c>
      <c r="C54" s="64" t="s">
        <v>10</v>
      </c>
      <c r="D54" s="64" t="s">
        <v>136</v>
      </c>
      <c r="E54" s="65" t="s">
        <v>144</v>
      </c>
      <c r="F54" s="63" t="s">
        <v>114</v>
      </c>
      <c r="G54" s="136" t="s">
        <v>146</v>
      </c>
      <c r="H54" s="137"/>
      <c r="I54" s="52">
        <v>15</v>
      </c>
      <c r="J54" s="66"/>
      <c r="K54" s="66"/>
      <c r="L54" s="66"/>
    </row>
    <row r="55" spans="1:9" ht="28.5" customHeight="1">
      <c r="A55" s="44" t="s">
        <v>100</v>
      </c>
      <c r="B55" s="7" t="s">
        <v>86</v>
      </c>
      <c r="C55" s="7" t="s">
        <v>10</v>
      </c>
      <c r="D55" s="7" t="s">
        <v>98</v>
      </c>
      <c r="E55" s="8" t="s">
        <v>99</v>
      </c>
      <c r="F55" s="7" t="s">
        <v>25</v>
      </c>
      <c r="G55" s="103" t="s">
        <v>142</v>
      </c>
      <c r="H55" s="104"/>
      <c r="I55" s="50">
        <f>I57</f>
        <v>0</v>
      </c>
    </row>
    <row r="56" spans="1:9" ht="15.75">
      <c r="A56" s="61" t="s">
        <v>97</v>
      </c>
      <c r="B56" s="41" t="s">
        <v>86</v>
      </c>
      <c r="C56" s="41" t="s">
        <v>10</v>
      </c>
      <c r="D56" s="41" t="s">
        <v>98</v>
      </c>
      <c r="E56" s="42" t="s">
        <v>99</v>
      </c>
      <c r="F56" s="41" t="s">
        <v>114</v>
      </c>
      <c r="G56" s="111" t="s">
        <v>142</v>
      </c>
      <c r="H56" s="112"/>
      <c r="I56" s="58">
        <f>I57</f>
        <v>0</v>
      </c>
    </row>
    <row r="57" spans="1:9" ht="15.75">
      <c r="A57" s="40" t="s">
        <v>97</v>
      </c>
      <c r="B57" s="5" t="s">
        <v>86</v>
      </c>
      <c r="C57" s="5" t="s">
        <v>10</v>
      </c>
      <c r="D57" s="5" t="s">
        <v>98</v>
      </c>
      <c r="E57" s="6" t="s">
        <v>99</v>
      </c>
      <c r="F57" s="5" t="s">
        <v>114</v>
      </c>
      <c r="G57" s="111" t="s">
        <v>142</v>
      </c>
      <c r="H57" s="112"/>
      <c r="I57" s="51">
        <v>0</v>
      </c>
    </row>
    <row r="58" spans="1:10" ht="15.75">
      <c r="A58" s="16" t="s">
        <v>46</v>
      </c>
      <c r="B58" s="7" t="s">
        <v>86</v>
      </c>
      <c r="C58" s="7" t="s">
        <v>47</v>
      </c>
      <c r="D58" s="7" t="s">
        <v>11</v>
      </c>
      <c r="E58" s="8" t="s">
        <v>12</v>
      </c>
      <c r="F58" s="7" t="s">
        <v>11</v>
      </c>
      <c r="G58" s="103" t="s">
        <v>122</v>
      </c>
      <c r="H58" s="104"/>
      <c r="I58" s="50">
        <f>I59</f>
        <v>23725.100000000002</v>
      </c>
      <c r="J58" s="45">
        <f>I58</f>
        <v>23725.100000000002</v>
      </c>
    </row>
    <row r="59" spans="1:9" ht="30.75" customHeight="1">
      <c r="A59" s="15" t="s">
        <v>48</v>
      </c>
      <c r="B59" s="5" t="s">
        <v>86</v>
      </c>
      <c r="C59" s="5" t="s">
        <v>47</v>
      </c>
      <c r="D59" s="5" t="s">
        <v>49</v>
      </c>
      <c r="E59" s="6" t="s">
        <v>12</v>
      </c>
      <c r="F59" s="5" t="s">
        <v>11</v>
      </c>
      <c r="G59" s="103" t="s">
        <v>122</v>
      </c>
      <c r="H59" s="104" t="s">
        <v>9</v>
      </c>
      <c r="I59" s="51">
        <f>I60+I63+I66+I68+I67</f>
        <v>23725.100000000002</v>
      </c>
    </row>
    <row r="60" spans="1:9" ht="23.25" hidden="1">
      <c r="A60" s="17" t="s">
        <v>50</v>
      </c>
      <c r="B60" s="5" t="s">
        <v>86</v>
      </c>
      <c r="C60" s="5" t="s">
        <v>47</v>
      </c>
      <c r="D60" s="5" t="s">
        <v>49</v>
      </c>
      <c r="E60" s="6" t="s">
        <v>23</v>
      </c>
      <c r="F60" s="5" t="s">
        <v>11</v>
      </c>
      <c r="G60" s="103" t="s">
        <v>125</v>
      </c>
      <c r="H60" s="104" t="s">
        <v>45</v>
      </c>
      <c r="I60" s="51">
        <f>SUM(I61)</f>
        <v>0</v>
      </c>
    </row>
    <row r="61" spans="1:9" ht="17.25" customHeight="1" hidden="1">
      <c r="A61" s="15" t="s">
        <v>84</v>
      </c>
      <c r="B61" s="5" t="s">
        <v>86</v>
      </c>
      <c r="C61" s="5" t="s">
        <v>47</v>
      </c>
      <c r="D61" s="5" t="s">
        <v>49</v>
      </c>
      <c r="E61" s="6" t="s">
        <v>51</v>
      </c>
      <c r="F61" s="5" t="s">
        <v>11</v>
      </c>
      <c r="G61" s="105" t="s">
        <v>125</v>
      </c>
      <c r="H61" s="106" t="s">
        <v>45</v>
      </c>
      <c r="I61" s="51">
        <f>SUM(I62)</f>
        <v>0</v>
      </c>
    </row>
    <row r="62" spans="1:9" ht="24.75" customHeight="1" hidden="1">
      <c r="A62" s="19" t="s">
        <v>66</v>
      </c>
      <c r="B62" s="5" t="s">
        <v>86</v>
      </c>
      <c r="C62" s="5" t="s">
        <v>47</v>
      </c>
      <c r="D62" s="5" t="s">
        <v>49</v>
      </c>
      <c r="E62" s="6" t="s">
        <v>51</v>
      </c>
      <c r="F62" s="5" t="s">
        <v>114</v>
      </c>
      <c r="G62" s="105" t="s">
        <v>125</v>
      </c>
      <c r="H62" s="106" t="s">
        <v>45</v>
      </c>
      <c r="I62" s="51">
        <v>0</v>
      </c>
    </row>
    <row r="63" spans="1:9" ht="24.75" customHeight="1">
      <c r="A63" s="19" t="s">
        <v>94</v>
      </c>
      <c r="B63" s="5" t="s">
        <v>86</v>
      </c>
      <c r="C63" s="5" t="s">
        <v>47</v>
      </c>
      <c r="D63" s="5" t="s">
        <v>49</v>
      </c>
      <c r="E63" s="6" t="s">
        <v>96</v>
      </c>
      <c r="F63" s="5" t="s">
        <v>11</v>
      </c>
      <c r="G63" s="105" t="s">
        <v>125</v>
      </c>
      <c r="H63" s="106" t="s">
        <v>45</v>
      </c>
      <c r="I63" s="51">
        <f>I65</f>
        <v>23565.3</v>
      </c>
    </row>
    <row r="64" spans="1:9" ht="24.75" customHeight="1">
      <c r="A64" s="19" t="s">
        <v>95</v>
      </c>
      <c r="B64" s="5" t="s">
        <v>86</v>
      </c>
      <c r="C64" s="5" t="s">
        <v>47</v>
      </c>
      <c r="D64" s="5" t="s">
        <v>49</v>
      </c>
      <c r="E64" s="6" t="s">
        <v>96</v>
      </c>
      <c r="F64" s="5" t="s">
        <v>11</v>
      </c>
      <c r="G64" s="105" t="s">
        <v>125</v>
      </c>
      <c r="H64" s="106" t="s">
        <v>45</v>
      </c>
      <c r="I64" s="51">
        <f>I65</f>
        <v>23565.3</v>
      </c>
    </row>
    <row r="65" spans="1:11" ht="27" customHeight="1">
      <c r="A65" s="67" t="s">
        <v>132</v>
      </c>
      <c r="B65" s="63" t="s">
        <v>86</v>
      </c>
      <c r="C65" s="63" t="s">
        <v>47</v>
      </c>
      <c r="D65" s="63" t="s">
        <v>49</v>
      </c>
      <c r="E65" s="68" t="s">
        <v>143</v>
      </c>
      <c r="F65" s="63" t="s">
        <v>114</v>
      </c>
      <c r="G65" s="107" t="s">
        <v>125</v>
      </c>
      <c r="H65" s="108" t="s">
        <v>45</v>
      </c>
      <c r="I65" s="52">
        <f>5800+453.3+17312</f>
        <v>23565.3</v>
      </c>
      <c r="J65" s="66"/>
      <c r="K65" s="66"/>
    </row>
    <row r="66" spans="1:9" ht="30" customHeight="1">
      <c r="A66" s="19" t="s">
        <v>113</v>
      </c>
      <c r="B66" s="5" t="s">
        <v>86</v>
      </c>
      <c r="C66" s="5" t="s">
        <v>47</v>
      </c>
      <c r="D66" s="5" t="s">
        <v>49</v>
      </c>
      <c r="E66" s="6" t="s">
        <v>129</v>
      </c>
      <c r="F66" s="5" t="s">
        <v>114</v>
      </c>
      <c r="G66" s="105" t="s">
        <v>125</v>
      </c>
      <c r="H66" s="106" t="s">
        <v>45</v>
      </c>
      <c r="I66" s="59">
        <f>0.7+64.7</f>
        <v>65.4</v>
      </c>
    </row>
    <row r="67" spans="1:9" ht="24.75" customHeight="1">
      <c r="A67" s="19" t="s">
        <v>101</v>
      </c>
      <c r="B67" s="5" t="s">
        <v>86</v>
      </c>
      <c r="C67" s="5" t="s">
        <v>47</v>
      </c>
      <c r="D67" s="5" t="s">
        <v>49</v>
      </c>
      <c r="E67" s="6" t="s">
        <v>130</v>
      </c>
      <c r="F67" s="5" t="s">
        <v>114</v>
      </c>
      <c r="G67" s="105" t="s">
        <v>125</v>
      </c>
      <c r="H67" s="106" t="s">
        <v>45</v>
      </c>
      <c r="I67" s="52">
        <v>0</v>
      </c>
    </row>
    <row r="68" spans="1:12" s="3" customFormat="1" ht="45" customHeight="1">
      <c r="A68" s="22" t="s">
        <v>65</v>
      </c>
      <c r="B68" s="7" t="s">
        <v>86</v>
      </c>
      <c r="C68" s="7" t="s">
        <v>47</v>
      </c>
      <c r="D68" s="7" t="s">
        <v>49</v>
      </c>
      <c r="E68" s="8" t="s">
        <v>131</v>
      </c>
      <c r="F68" s="7" t="s">
        <v>114</v>
      </c>
      <c r="G68" s="105" t="s">
        <v>125</v>
      </c>
      <c r="H68" s="106" t="s">
        <v>45</v>
      </c>
      <c r="I68" s="53">
        <f>99-4.6</f>
        <v>94.4</v>
      </c>
      <c r="K68" s="9"/>
      <c r="L68" s="9"/>
    </row>
    <row r="69" spans="1:9" s="3" customFormat="1" ht="15.75" hidden="1">
      <c r="A69" s="21" t="s">
        <v>52</v>
      </c>
      <c r="B69" s="7" t="s">
        <v>9</v>
      </c>
      <c r="C69" s="7" t="s">
        <v>47</v>
      </c>
      <c r="D69" s="7" t="s">
        <v>53</v>
      </c>
      <c r="E69" s="8" t="s">
        <v>12</v>
      </c>
      <c r="F69" s="7" t="s">
        <v>11</v>
      </c>
      <c r="G69" s="7" t="s">
        <v>13</v>
      </c>
      <c r="H69" s="7" t="s">
        <v>44</v>
      </c>
      <c r="I69" s="50">
        <f>I70</f>
        <v>0</v>
      </c>
    </row>
    <row r="70" spans="1:9" s="3" customFormat="1" ht="15.75" hidden="1">
      <c r="A70" s="17" t="s">
        <v>54</v>
      </c>
      <c r="B70" s="5" t="s">
        <v>9</v>
      </c>
      <c r="C70" s="5" t="s">
        <v>47</v>
      </c>
      <c r="D70" s="5" t="s">
        <v>53</v>
      </c>
      <c r="E70" s="6" t="s">
        <v>35</v>
      </c>
      <c r="F70" s="5" t="s">
        <v>25</v>
      </c>
      <c r="G70" s="5" t="s">
        <v>13</v>
      </c>
      <c r="H70" s="5" t="s">
        <v>44</v>
      </c>
      <c r="I70" s="51">
        <v>0</v>
      </c>
    </row>
    <row r="71" spans="1:15" ht="15.75">
      <c r="A71" s="2" t="s">
        <v>0</v>
      </c>
      <c r="B71" s="116"/>
      <c r="C71" s="116"/>
      <c r="D71" s="116"/>
      <c r="E71" s="116"/>
      <c r="F71" s="116"/>
      <c r="G71" s="116"/>
      <c r="H71" s="116"/>
      <c r="I71" s="50">
        <f>I8+I58</f>
        <v>50878.18000000001</v>
      </c>
      <c r="K71" s="33"/>
      <c r="N71" s="30"/>
      <c r="O71" s="29"/>
    </row>
    <row r="72" spans="1:15" ht="15.75">
      <c r="A72" s="138"/>
      <c r="B72" s="139"/>
      <c r="C72" s="139"/>
      <c r="D72" s="139"/>
      <c r="E72" s="139"/>
      <c r="F72" s="139"/>
      <c r="G72" s="139"/>
      <c r="H72" s="139"/>
      <c r="I72" s="140"/>
      <c r="K72" s="33"/>
      <c r="N72" s="30"/>
      <c r="O72" s="29"/>
    </row>
    <row r="73" spans="1:15" ht="15.75">
      <c r="A73" s="138"/>
      <c r="B73" s="139"/>
      <c r="C73" s="139"/>
      <c r="D73" s="139"/>
      <c r="E73" s="139"/>
      <c r="F73" s="139"/>
      <c r="G73" s="139"/>
      <c r="H73" s="139"/>
      <c r="I73" s="140"/>
      <c r="K73" s="33"/>
      <c r="N73" s="30"/>
      <c r="O73" s="29"/>
    </row>
    <row r="74" spans="1:15" ht="15.75">
      <c r="A74" s="138"/>
      <c r="B74" s="139"/>
      <c r="C74" s="139"/>
      <c r="D74" s="139"/>
      <c r="E74" s="139"/>
      <c r="F74" s="139"/>
      <c r="G74" s="139"/>
      <c r="H74" s="139"/>
      <c r="I74" s="140"/>
      <c r="K74" s="33"/>
      <c r="N74" s="30"/>
      <c r="O74" s="29"/>
    </row>
    <row r="75" spans="1:15" ht="15.75">
      <c r="A75" s="138"/>
      <c r="B75" s="139"/>
      <c r="C75" s="139"/>
      <c r="D75" s="139"/>
      <c r="E75" s="139"/>
      <c r="F75" s="139"/>
      <c r="G75" s="139"/>
      <c r="H75" s="139"/>
      <c r="I75" s="140"/>
      <c r="K75" s="33"/>
      <c r="N75" s="30"/>
      <c r="O75" s="29"/>
    </row>
    <row r="76" spans="1:15" ht="15.75">
      <c r="A76" s="138"/>
      <c r="B76" s="139"/>
      <c r="C76" s="139"/>
      <c r="D76" s="139"/>
      <c r="E76" s="139"/>
      <c r="F76" s="139"/>
      <c r="G76" s="139"/>
      <c r="H76" s="139"/>
      <c r="I76" s="140"/>
      <c r="K76" s="33"/>
      <c r="N76" s="30"/>
      <c r="O76" s="29"/>
    </row>
    <row r="77" spans="1:15" ht="15.75">
      <c r="A77" s="138"/>
      <c r="B77" s="139"/>
      <c r="C77" s="139"/>
      <c r="D77" s="139"/>
      <c r="E77" s="139"/>
      <c r="F77" s="139"/>
      <c r="G77" s="139"/>
      <c r="H77" s="139"/>
      <c r="I77" s="140"/>
      <c r="K77" s="33"/>
      <c r="N77" s="30"/>
      <c r="O77" s="29"/>
    </row>
    <row r="78" spans="1:15" ht="15.75">
      <c r="A78" s="138"/>
      <c r="B78" s="139"/>
      <c r="C78" s="139"/>
      <c r="D78" s="139"/>
      <c r="E78" s="139"/>
      <c r="F78" s="139"/>
      <c r="G78" s="139"/>
      <c r="H78" s="139"/>
      <c r="I78" s="140"/>
      <c r="K78" s="33"/>
      <c r="N78" s="30"/>
      <c r="O78" s="29"/>
    </row>
    <row r="79" spans="1:15" ht="15.75">
      <c r="A79" s="138"/>
      <c r="B79" s="139"/>
      <c r="C79" s="139"/>
      <c r="D79" s="139"/>
      <c r="E79" s="139"/>
      <c r="F79" s="139"/>
      <c r="G79" s="139"/>
      <c r="H79" s="139"/>
      <c r="I79" s="140"/>
      <c r="K79" s="33"/>
      <c r="N79" s="30"/>
      <c r="O79" s="29"/>
    </row>
    <row r="80" spans="1:15" ht="15.75">
      <c r="A80" s="138"/>
      <c r="B80" s="139"/>
      <c r="C80" s="139"/>
      <c r="D80" s="139"/>
      <c r="E80" s="139"/>
      <c r="F80" s="139"/>
      <c r="G80" s="139"/>
      <c r="H80" s="139"/>
      <c r="I80" s="140"/>
      <c r="K80" s="33"/>
      <c r="N80" s="30"/>
      <c r="O80" s="29"/>
    </row>
    <row r="81" spans="1:15" ht="15.75">
      <c r="A81" s="138"/>
      <c r="B81" s="139"/>
      <c r="C81" s="139"/>
      <c r="D81" s="139"/>
      <c r="E81" s="139"/>
      <c r="F81" s="139"/>
      <c r="G81" s="139"/>
      <c r="H81" s="139"/>
      <c r="I81" s="140"/>
      <c r="K81" s="33"/>
      <c r="N81" s="30"/>
      <c r="O81" s="29"/>
    </row>
    <row r="82" spans="1:15" ht="15.75">
      <c r="A82" s="138"/>
      <c r="B82" s="139"/>
      <c r="C82" s="139"/>
      <c r="D82" s="139"/>
      <c r="E82" s="139"/>
      <c r="F82" s="139"/>
      <c r="G82" s="139"/>
      <c r="H82" s="139"/>
      <c r="I82" s="140"/>
      <c r="K82" s="33"/>
      <c r="N82" s="30"/>
      <c r="O82" s="29"/>
    </row>
    <row r="83" spans="1:15" ht="15.75">
      <c r="A83" s="138"/>
      <c r="B83" s="139"/>
      <c r="C83" s="139"/>
      <c r="D83" s="139"/>
      <c r="E83" s="139"/>
      <c r="F83" s="139"/>
      <c r="G83" s="139"/>
      <c r="H83" s="139"/>
      <c r="I83" s="140"/>
      <c r="K83" s="33"/>
      <c r="N83" s="30"/>
      <c r="O83" s="29"/>
    </row>
    <row r="84" spans="1:15" ht="15.75">
      <c r="A84" s="138"/>
      <c r="B84" s="139"/>
      <c r="C84" s="139"/>
      <c r="D84" s="139"/>
      <c r="E84" s="139"/>
      <c r="F84" s="139"/>
      <c r="G84" s="139"/>
      <c r="H84" s="139"/>
      <c r="I84" s="140"/>
      <c r="K84" s="33"/>
      <c r="N84" s="30"/>
      <c r="O84" s="29"/>
    </row>
    <row r="85" spans="1:15" ht="15.75">
      <c r="A85" s="138"/>
      <c r="B85" s="139"/>
      <c r="C85" s="139"/>
      <c r="D85" s="139"/>
      <c r="E85" s="139"/>
      <c r="F85" s="139"/>
      <c r="G85" s="139"/>
      <c r="H85" s="139"/>
      <c r="I85" s="140"/>
      <c r="K85" s="33"/>
      <c r="N85" s="30"/>
      <c r="O85" s="29"/>
    </row>
    <row r="86" spans="1:15" ht="15.75">
      <c r="A86" s="138"/>
      <c r="B86" s="139"/>
      <c r="C86" s="139"/>
      <c r="D86" s="139"/>
      <c r="E86" s="139"/>
      <c r="F86" s="139"/>
      <c r="G86" s="139"/>
      <c r="H86" s="139"/>
      <c r="I86" s="140"/>
      <c r="K86" s="33"/>
      <c r="N86" s="30"/>
      <c r="O86" s="29"/>
    </row>
    <row r="87" spans="1:15" ht="15.75">
      <c r="A87" s="138"/>
      <c r="B87" s="139"/>
      <c r="C87" s="139"/>
      <c r="D87" s="139"/>
      <c r="E87" s="139"/>
      <c r="F87" s="139"/>
      <c r="G87" s="139"/>
      <c r="H87" s="139"/>
      <c r="I87" s="140"/>
      <c r="K87" s="33"/>
      <c r="N87" s="30"/>
      <c r="O87" s="29"/>
    </row>
    <row r="88" spans="1:15" ht="15.75">
      <c r="A88" s="138"/>
      <c r="B88" s="139"/>
      <c r="C88" s="139"/>
      <c r="D88" s="139"/>
      <c r="E88" s="139"/>
      <c r="F88" s="139"/>
      <c r="G88" s="139"/>
      <c r="H88" s="139"/>
      <c r="I88" s="140"/>
      <c r="K88" s="33"/>
      <c r="N88" s="30"/>
      <c r="O88" s="29"/>
    </row>
    <row r="89" spans="1:15" ht="15.75">
      <c r="A89" s="138"/>
      <c r="B89" s="139"/>
      <c r="C89" s="139"/>
      <c r="D89" s="139"/>
      <c r="E89" s="139"/>
      <c r="F89" s="139"/>
      <c r="G89" s="139"/>
      <c r="H89" s="139"/>
      <c r="I89" s="140"/>
      <c r="K89" s="33"/>
      <c r="N89" s="30"/>
      <c r="O89" s="29"/>
    </row>
    <row r="90" spans="1:15" ht="15.75">
      <c r="A90" s="138"/>
      <c r="B90" s="139"/>
      <c r="C90" s="139"/>
      <c r="D90" s="139"/>
      <c r="E90" s="139"/>
      <c r="F90" s="139"/>
      <c r="G90" s="139"/>
      <c r="H90" s="139"/>
      <c r="I90" s="140"/>
      <c r="K90" s="33"/>
      <c r="N90" s="30"/>
      <c r="O90" s="29"/>
    </row>
    <row r="91" spans="1:15" ht="15.75">
      <c r="A91" s="138"/>
      <c r="B91" s="139"/>
      <c r="C91" s="139"/>
      <c r="D91" s="139"/>
      <c r="E91" s="139"/>
      <c r="F91" s="139"/>
      <c r="G91" s="139"/>
      <c r="H91" s="139"/>
      <c r="I91" s="140"/>
      <c r="K91" s="33"/>
      <c r="N91" s="30"/>
      <c r="O91" s="29"/>
    </row>
    <row r="92" spans="1:15" ht="15.75">
      <c r="A92" s="138"/>
      <c r="B92" s="139"/>
      <c r="C92" s="139"/>
      <c r="D92" s="139"/>
      <c r="E92" s="139"/>
      <c r="F92" s="139"/>
      <c r="G92" s="139"/>
      <c r="H92" s="139"/>
      <c r="I92" s="140"/>
      <c r="K92" s="33"/>
      <c r="N92" s="30"/>
      <c r="O92" s="29"/>
    </row>
    <row r="93" spans="1:15" ht="15.75">
      <c r="A93" s="138"/>
      <c r="B93" s="139"/>
      <c r="C93" s="139"/>
      <c r="D93" s="139"/>
      <c r="E93" s="139"/>
      <c r="F93" s="139"/>
      <c r="G93" s="139"/>
      <c r="H93" s="139"/>
      <c r="I93" s="140"/>
      <c r="K93" s="33"/>
      <c r="N93" s="30"/>
      <c r="O93" s="29"/>
    </row>
    <row r="94" ht="15.75">
      <c r="B94" s="4"/>
    </row>
    <row r="95" spans="1:9" ht="15.75">
      <c r="A95" s="1" t="s">
        <v>147</v>
      </c>
      <c r="B95" s="4"/>
      <c r="I95" s="23"/>
    </row>
    <row r="96" spans="1:11" ht="63.75" customHeight="1">
      <c r="A96" s="34" t="s">
        <v>74</v>
      </c>
      <c r="B96" s="76"/>
      <c r="C96" s="77"/>
      <c r="D96" s="77"/>
      <c r="E96" s="77"/>
      <c r="F96" s="77"/>
      <c r="G96" s="77"/>
      <c r="H96" s="77"/>
      <c r="I96" s="78"/>
      <c r="J96" s="77"/>
      <c r="K96" s="79">
        <f>-295-400</f>
        <v>-695</v>
      </c>
    </row>
    <row r="97" spans="1:11" ht="15.75">
      <c r="A97" s="70"/>
      <c r="B97" s="71"/>
      <c r="C97" s="72"/>
      <c r="D97" s="72"/>
      <c r="E97" s="72"/>
      <c r="F97" s="72"/>
      <c r="G97" s="72"/>
      <c r="H97" s="72"/>
      <c r="I97" s="73"/>
      <c r="J97" s="72"/>
      <c r="K97" s="74"/>
    </row>
    <row r="98" spans="1:11" ht="79.5">
      <c r="A98" s="34" t="s">
        <v>76</v>
      </c>
      <c r="B98" s="76"/>
      <c r="C98" s="77"/>
      <c r="D98" s="77"/>
      <c r="E98" s="77"/>
      <c r="F98" s="77"/>
      <c r="G98" s="77"/>
      <c r="H98" s="77"/>
      <c r="I98" s="78"/>
      <c r="J98" s="77"/>
      <c r="K98" s="79">
        <v>145</v>
      </c>
    </row>
    <row r="99" spans="1:11" ht="15.75">
      <c r="A99" s="70"/>
      <c r="B99" s="71"/>
      <c r="C99" s="72"/>
      <c r="D99" s="72"/>
      <c r="E99" s="72"/>
      <c r="F99" s="72"/>
      <c r="G99" s="72"/>
      <c r="H99" s="72"/>
      <c r="I99" s="75"/>
      <c r="J99" s="72"/>
      <c r="K99" s="74"/>
    </row>
    <row r="100" spans="1:11" ht="51.75">
      <c r="A100" s="80" t="s">
        <v>104</v>
      </c>
      <c r="B100" s="76"/>
      <c r="C100" s="77"/>
      <c r="D100" s="77"/>
      <c r="E100" s="77"/>
      <c r="F100" s="77"/>
      <c r="G100" s="77"/>
      <c r="H100" s="77"/>
      <c r="I100" s="77"/>
      <c r="J100" s="77"/>
      <c r="K100" s="79">
        <v>100</v>
      </c>
    </row>
    <row r="101" spans="1:11" ht="15.75">
      <c r="A101" s="70"/>
      <c r="B101" s="71"/>
      <c r="C101" s="72"/>
      <c r="D101" s="72"/>
      <c r="E101" s="72"/>
      <c r="F101" s="72"/>
      <c r="G101" s="72"/>
      <c r="H101" s="72"/>
      <c r="I101" s="72"/>
      <c r="J101" s="72"/>
      <c r="K101" s="74"/>
    </row>
    <row r="102" spans="1:11" ht="60.75" customHeight="1">
      <c r="A102" s="38" t="s">
        <v>38</v>
      </c>
      <c r="B102" s="76"/>
      <c r="C102" s="77"/>
      <c r="D102" s="77"/>
      <c r="E102" s="77"/>
      <c r="F102" s="77"/>
      <c r="G102" s="77"/>
      <c r="H102" s="77"/>
      <c r="I102" s="77"/>
      <c r="J102" s="77"/>
      <c r="K102" s="79">
        <v>50</v>
      </c>
    </row>
    <row r="103" spans="1:11" ht="15.75">
      <c r="A103" s="70"/>
      <c r="B103" s="71"/>
      <c r="C103" s="72"/>
      <c r="D103" s="72"/>
      <c r="E103" s="72"/>
      <c r="F103" s="72"/>
      <c r="G103" s="72"/>
      <c r="H103" s="72"/>
      <c r="I103" s="72"/>
      <c r="J103" s="72"/>
      <c r="K103" s="74"/>
    </row>
    <row r="104" spans="1:11" ht="15.75">
      <c r="A104" s="70"/>
      <c r="B104" s="71"/>
      <c r="C104" s="72"/>
      <c r="D104" s="72"/>
      <c r="E104" s="72"/>
      <c r="F104" s="72"/>
      <c r="G104" s="72"/>
      <c r="H104" s="72"/>
      <c r="I104" s="72"/>
      <c r="J104" s="72"/>
      <c r="K104" s="74"/>
    </row>
    <row r="105" spans="1:11" ht="57">
      <c r="A105" s="15" t="s">
        <v>83</v>
      </c>
      <c r="B105" s="76"/>
      <c r="C105" s="77"/>
      <c r="D105" s="77"/>
      <c r="E105" s="77"/>
      <c r="F105" s="77"/>
      <c r="G105" s="77"/>
      <c r="H105" s="77"/>
      <c r="I105" s="77"/>
      <c r="J105" s="77"/>
      <c r="K105" s="79">
        <v>400</v>
      </c>
    </row>
    <row r="106" ht="15.75">
      <c r="B106" s="4"/>
    </row>
    <row r="107" spans="1:2" ht="15.75">
      <c r="A107" s="1" t="s">
        <v>148</v>
      </c>
      <c r="B107" s="4"/>
    </row>
    <row r="108" spans="1:11" ht="47.25" customHeight="1">
      <c r="A108" s="82" t="s">
        <v>155</v>
      </c>
      <c r="B108" s="83"/>
      <c r="C108" s="84"/>
      <c r="D108" s="84"/>
      <c r="E108" s="97" t="s">
        <v>152</v>
      </c>
      <c r="F108" s="98"/>
      <c r="G108" s="84"/>
      <c r="H108" s="85"/>
      <c r="I108" s="86">
        <v>122</v>
      </c>
      <c r="J108" s="87"/>
      <c r="K108" s="88">
        <v>26</v>
      </c>
    </row>
    <row r="109" ht="15.75">
      <c r="B109" s="4"/>
    </row>
    <row r="110" spans="1:11" ht="42" customHeight="1">
      <c r="A110" s="89" t="s">
        <v>149</v>
      </c>
      <c r="B110" s="83"/>
      <c r="C110" s="84"/>
      <c r="D110" s="84"/>
      <c r="E110" s="97" t="s">
        <v>152</v>
      </c>
      <c r="F110" s="98"/>
      <c r="G110" s="84"/>
      <c r="H110" s="85"/>
      <c r="I110" s="81">
        <v>244</v>
      </c>
      <c r="J110" s="77"/>
      <c r="K110" s="79">
        <v>-26.2</v>
      </c>
    </row>
    <row r="111" ht="15.75">
      <c r="B111" s="4"/>
    </row>
    <row r="112" spans="1:11" ht="49.5" customHeight="1">
      <c r="A112" s="90" t="s">
        <v>149</v>
      </c>
      <c r="B112" s="83"/>
      <c r="C112" s="84"/>
      <c r="D112" s="84"/>
      <c r="E112" s="99" t="s">
        <v>151</v>
      </c>
      <c r="F112" s="100"/>
      <c r="G112" s="84"/>
      <c r="H112" s="85"/>
      <c r="I112" s="81">
        <v>244</v>
      </c>
      <c r="J112" s="77"/>
      <c r="K112" s="79">
        <v>0.167</v>
      </c>
    </row>
    <row r="113" ht="15.75">
      <c r="B113" s="4"/>
    </row>
    <row r="114" spans="1:11" ht="42" customHeight="1">
      <c r="A114" s="90" t="s">
        <v>150</v>
      </c>
      <c r="B114" s="91"/>
      <c r="C114" s="92"/>
      <c r="D114" s="92"/>
      <c r="E114" s="99" t="s">
        <v>151</v>
      </c>
      <c r="F114" s="100"/>
      <c r="G114" s="93"/>
      <c r="H114" s="94"/>
      <c r="I114" s="81">
        <v>853</v>
      </c>
      <c r="J114" s="77"/>
      <c r="K114" s="79">
        <v>0.2</v>
      </c>
    </row>
    <row r="115" ht="15.75">
      <c r="B115" s="4"/>
    </row>
    <row r="116" ht="15.75">
      <c r="B116" s="4"/>
    </row>
    <row r="117" spans="1:11" ht="35.25" customHeight="1">
      <c r="A117" s="95" t="s">
        <v>153</v>
      </c>
      <c r="B117" s="83"/>
      <c r="C117" s="84"/>
      <c r="D117" s="84"/>
      <c r="E117" s="101" t="s">
        <v>154</v>
      </c>
      <c r="F117" s="102"/>
      <c r="G117" s="96"/>
      <c r="H117" s="85"/>
      <c r="I117" s="81"/>
      <c r="J117" s="77"/>
      <c r="K117" s="79">
        <v>-0.167</v>
      </c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  <row r="127" ht="15.75">
      <c r="B127" s="4"/>
    </row>
    <row r="128" ht="15.75">
      <c r="B128" s="4"/>
    </row>
    <row r="129" ht="15.75">
      <c r="B129" s="4"/>
    </row>
    <row r="130" ht="15.75">
      <c r="B130" s="4"/>
    </row>
    <row r="131" ht="15.75">
      <c r="B131" s="4"/>
    </row>
    <row r="132" ht="15.75">
      <c r="B132" s="4"/>
    </row>
    <row r="133" ht="15.75">
      <c r="B133" s="4"/>
    </row>
    <row r="134" ht="15.75">
      <c r="B134" s="4"/>
    </row>
    <row r="135" ht="15.75">
      <c r="B135" s="4"/>
    </row>
    <row r="136" ht="15.75">
      <c r="B136" s="4"/>
    </row>
    <row r="137" ht="15.75">
      <c r="B137" s="4"/>
    </row>
    <row r="138" ht="15.75">
      <c r="B138" s="4"/>
    </row>
    <row r="139" ht="15.75">
      <c r="B139" s="4"/>
    </row>
    <row r="140" ht="15.75">
      <c r="B140" s="4"/>
    </row>
    <row r="141" ht="15.75">
      <c r="B141" s="4"/>
    </row>
  </sheetData>
  <sheetProtection/>
  <mergeCells count="72">
    <mergeCell ref="G49:H49"/>
    <mergeCell ref="G50:H50"/>
    <mergeCell ref="G51:H51"/>
    <mergeCell ref="G55:H55"/>
    <mergeCell ref="G56:H56"/>
    <mergeCell ref="G57:H57"/>
    <mergeCell ref="G52:H52"/>
    <mergeCell ref="G53:H53"/>
    <mergeCell ref="G54:H54"/>
    <mergeCell ref="A5:A7"/>
    <mergeCell ref="B71:H71"/>
    <mergeCell ref="I5:I7"/>
    <mergeCell ref="D1:I1"/>
    <mergeCell ref="B5:H5"/>
    <mergeCell ref="B6:B7"/>
    <mergeCell ref="C6:F6"/>
    <mergeCell ref="A1:C1"/>
    <mergeCell ref="A2:C2"/>
    <mergeCell ref="G6:H7"/>
    <mergeCell ref="G8:H8"/>
    <mergeCell ref="G9:H9"/>
    <mergeCell ref="G10:H10"/>
    <mergeCell ref="G11:H11"/>
    <mergeCell ref="G25:H25"/>
    <mergeCell ref="G12:H12"/>
    <mergeCell ref="G13:H13"/>
    <mergeCell ref="G15:H15"/>
    <mergeCell ref="G14:H14"/>
    <mergeCell ref="G16:H16"/>
    <mergeCell ref="G17:H17"/>
    <mergeCell ref="G18:H18"/>
    <mergeCell ref="G19:H19"/>
    <mergeCell ref="G20:H20"/>
    <mergeCell ref="G21:H21"/>
    <mergeCell ref="G22:H22"/>
    <mergeCell ref="G39:H39"/>
    <mergeCell ref="G23:H23"/>
    <mergeCell ref="G24:H24"/>
    <mergeCell ref="G27:H27"/>
    <mergeCell ref="G28:H28"/>
    <mergeCell ref="G29:H29"/>
    <mergeCell ref="G26:H26"/>
    <mergeCell ref="G58:H58"/>
    <mergeCell ref="G45:H45"/>
    <mergeCell ref="G46:H46"/>
    <mergeCell ref="G47:H47"/>
    <mergeCell ref="G48:H48"/>
    <mergeCell ref="G30:H30"/>
    <mergeCell ref="G35:H35"/>
    <mergeCell ref="G36:H36"/>
    <mergeCell ref="G37:H37"/>
    <mergeCell ref="G38:H38"/>
    <mergeCell ref="G63:H63"/>
    <mergeCell ref="G64:H64"/>
    <mergeCell ref="G65:H65"/>
    <mergeCell ref="G66:H66"/>
    <mergeCell ref="G67:H67"/>
    <mergeCell ref="G40:H40"/>
    <mergeCell ref="G41:H41"/>
    <mergeCell ref="G42:H42"/>
    <mergeCell ref="G43:H43"/>
    <mergeCell ref="G44:H44"/>
    <mergeCell ref="E108:F108"/>
    <mergeCell ref="E110:F110"/>
    <mergeCell ref="E112:F112"/>
    <mergeCell ref="E114:F114"/>
    <mergeCell ref="E117:F117"/>
    <mergeCell ref="G59:H59"/>
    <mergeCell ref="G60:H60"/>
    <mergeCell ref="G61:H61"/>
    <mergeCell ref="G68:H68"/>
    <mergeCell ref="G62:H62"/>
  </mergeCells>
  <printOptions/>
  <pageMargins left="0.2362204724409449" right="0.2362204724409449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Machine</cp:lastModifiedBy>
  <cp:lastPrinted>2017-11-29T05:52:03Z</cp:lastPrinted>
  <dcterms:created xsi:type="dcterms:W3CDTF">2005-11-22T05:33:33Z</dcterms:created>
  <dcterms:modified xsi:type="dcterms:W3CDTF">2017-11-29T05:52:10Z</dcterms:modified>
  <cp:category/>
  <cp:version/>
  <cp:contentType/>
  <cp:contentStatus/>
</cp:coreProperties>
</file>