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9230" windowHeight="8490" activeTab="0"/>
  </bookViews>
  <sheets>
    <sheet name="пр 4" sheetId="1" r:id="rId1"/>
    <sheet name="пр 3" sheetId="2" r:id="rId2"/>
    <sheet name="пр 2" sheetId="3" r:id="rId3"/>
    <sheet name="Св.бюдж.роспись" sheetId="4" r:id="rId4"/>
    <sheet name="Ув.о бюдж.ассигн." sheetId="5" r:id="rId5"/>
    <sheet name="Бюджетная роспись ГРБС" sheetId="6" r:id="rId6"/>
    <sheet name="Ув о бюдж ассигн 2" sheetId="7" r:id="rId7"/>
  </sheets>
  <definedNames/>
  <calcPr fullCalcOnLoad="1"/>
</workbook>
</file>

<file path=xl/sharedStrings.xml><?xml version="1.0" encoding="utf-8"?>
<sst xmlns="http://schemas.openxmlformats.org/spreadsheetml/2006/main" count="7499" uniqueCount="283">
  <si>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</si>
  <si>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</si>
  <si>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</si>
  <si>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</si>
  <si>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</si>
  <si>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</si>
  <si>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</si>
  <si>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</si>
  <si>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</si>
  <si>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</si>
  <si>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</si>
  <si>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</si>
  <si>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</si>
  <si>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</si>
  <si>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</si>
  <si>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</si>
  <si>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</si>
  <si>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Прочие выплаты</t>
  </si>
  <si>
    <t>Начисления на выплаты по оплате труда</t>
  </si>
  <si>
    <t>04</t>
  </si>
  <si>
    <t>Прочие расходы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</si>
  <si>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</si>
  <si>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</si>
  <si>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</si>
  <si>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</si>
  <si>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</si>
  <si>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</si>
  <si>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</si>
  <si>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</si>
  <si>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</si>
  <si>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</si>
  <si>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</si>
  <si>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</si>
  <si>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</si>
  <si>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</si>
  <si>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</si>
  <si>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</si>
  <si>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</si>
  <si>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</si>
  <si>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</si>
  <si>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 xml:space="preserve">Культура </t>
  </si>
  <si>
    <t>08</t>
  </si>
  <si>
    <t>Иные межбюджетные трансферты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</si>
  <si>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</si>
  <si>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</si>
  <si>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>07</t>
  </si>
  <si>
    <t>Обеспечение проведения выборов и референдумов</t>
  </si>
  <si>
    <t>13</t>
  </si>
  <si>
    <t>14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</si>
  <si>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</si>
  <si>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</si>
  <si>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</si>
  <si>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</si>
  <si>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</si>
  <si>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</si>
  <si>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</si>
  <si>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</si>
  <si>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</si>
  <si>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</si>
  <si>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</si>
  <si>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</si>
  <si>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</si>
  <si>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</si>
  <si>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</si>
  <si>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</si>
  <si>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</si>
  <si>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</si>
  <si>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Национальная безопасность и правоохранительная деятельность</t>
  </si>
  <si>
    <t>Иные мероприятия в сфере установленных функций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</si>
  <si>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</si>
  <si>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</si>
  <si>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</si>
  <si>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</si>
  <si>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</si>
  <si>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</si>
  <si>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</si>
  <si>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</si>
  <si>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</si>
  <si>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</si>
  <si>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</si>
  <si>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</si>
  <si>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</si>
  <si>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</si>
  <si>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</si>
  <si>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</si>
  <si>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</si>
  <si>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</si>
  <si>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</si>
  <si>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Фонд оплаты труда казенных учреждений и взносы по обязательному социальному страхованию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</si>
  <si>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</si>
  <si>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</si>
  <si>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242</t>
  </si>
  <si>
    <t>Закупка товаров, работ, услуг в сфере информационно-коммуникационных технологий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</si>
  <si>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</si>
  <si>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</si>
  <si>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</si>
  <si>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</si>
  <si>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</si>
  <si>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</si>
  <si>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</si>
  <si>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</si>
  <si>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</si>
  <si>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</si>
  <si>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</si>
  <si>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</si>
  <si>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</si>
  <si>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</si>
  <si>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</si>
  <si>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</si>
  <si>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</si>
  <si>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</si>
  <si>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</si>
  <si>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</si>
  <si>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</si>
  <si>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</si>
  <si>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</si>
  <si>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</si>
  <si>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</si>
  <si>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</si>
  <si>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</si>
  <si>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</si>
  <si>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</si>
  <si>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</si>
  <si>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</si>
  <si>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</si>
  <si>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</si>
  <si>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</si>
  <si>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</si>
  <si>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</si>
  <si>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</si>
  <si>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</si>
  <si>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</si>
  <si>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</si>
  <si>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</si>
  <si>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</si>
  <si>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</si>
  <si>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</si>
  <si>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</si>
  <si>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</si>
  <si>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</si>
  <si>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</si>
  <si>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</si>
  <si>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</si>
  <si>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</si>
  <si>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</si>
  <si>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</si>
  <si>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</si>
  <si>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</si>
  <si>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91.2.00.73110</t>
  </si>
  <si>
    <t>Обслуживание муниципального долга</t>
  </si>
  <si>
    <t>9110060019</t>
  </si>
  <si>
    <t>730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</si>
  <si>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</si>
  <si>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</si>
  <si>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</si>
  <si>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</si>
  <si>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</si>
  <si>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</si>
  <si>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</si>
  <si>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65.2.01.72971</t>
  </si>
  <si>
    <t>Субсидии местным бюджетам на создание мест (площадок) накопления твердых коммунальных отходов</t>
  </si>
  <si>
    <t>ВЕДОМСТВЕННАЯ СТРУКТУРА РАСХОДОВ</t>
  </si>
  <si>
    <t>Субсидии на обеспечение развития и укрепления материально-технической базы муниципальных домов культуры в населенных пунктах с числом жителей до 5 тыс. человек</t>
  </si>
  <si>
    <t>20500L4670</t>
  </si>
  <si>
    <t>91.1.00.60109</t>
  </si>
  <si>
    <t>Реализация других функций, связанных с обеспечением национальной бе\зопасности и правоохранительной деятельности</t>
  </si>
  <si>
    <t>Подготовка населения и организаций к действиям в чрезвычайной ситуации в мирное и военное время</t>
  </si>
  <si>
    <t>Реализация мероприятий перечня проектов народных инициатив</t>
  </si>
  <si>
    <t>Строительство, реконструкция, капитальный ремонт в сфере установленных функций</t>
  </si>
  <si>
    <t>Прочие непрограммные мероприятия</t>
  </si>
  <si>
    <t>Доплаты к пенсиям муниципальных служащих</t>
  </si>
  <si>
    <t>247</t>
  </si>
  <si>
    <t>Закупка энергетических ресурсов</t>
  </si>
  <si>
    <t>853</t>
  </si>
  <si>
    <t>850</t>
  </si>
  <si>
    <t>800</t>
  </si>
  <si>
    <t>Уплата  иных платежей</t>
  </si>
  <si>
    <t>Иные бюджетные ассигнования</t>
  </si>
  <si>
    <t xml:space="preserve">НА 2021 ГОД И НА  ПЛАНОВЫЙ ПЕРИОД 2022-2023 ГОДОВ </t>
  </si>
  <si>
    <t xml:space="preserve">Код по бюджетной классификации </t>
  </si>
  <si>
    <t xml:space="preserve">Сумма, рублей </t>
  </si>
  <si>
    <t>ГРБС</t>
  </si>
  <si>
    <t>раздел</t>
  </si>
  <si>
    <t>подраздел</t>
  </si>
  <si>
    <t>Целевая статья</t>
  </si>
  <si>
    <t>Вид расходов</t>
  </si>
  <si>
    <t xml:space="preserve">Текущий финансовый 
год 
</t>
  </si>
  <si>
    <t xml:space="preserve">1 год планового периода </t>
  </si>
  <si>
    <t xml:space="preserve">2 год планового периода </t>
  </si>
  <si>
    <t>2022 год</t>
  </si>
  <si>
    <t>2023 год</t>
  </si>
  <si>
    <t>Реализация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</si>
  <si>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</si>
  <si>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</si>
  <si>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>Закупка товаров, работ, услуг в целях капитального ремонта государственного (муниципального) имущества» проходят денежные средства, которые потребовались на осуществление различных работ по капитальному ремонту помещений, предполагающих замену и восстановление основных конструкций, деталей и других элементов</t>
  </si>
  <si>
    <t>243</t>
  </si>
  <si>
    <t>СВОДНАЯ БЮДЖЕТНАЯ РОСПИСЬ РАСХОДОВ И ИСТОЧНИКОВ  ФИНАНСИРОВАНИЯ ДЕФИЦИТА БЮДЖЕТА  ЛИСТВЯНСКОГО МУНИЦИПАЛЬНОГО ОБРАЗОВАНИЯ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</si>
  <si>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Бюджетные ассигнования по расходам  бюджета Листвянского МО на 2021 год и на плановый период 2022-2023 годов </t>
    </r>
  </si>
  <si>
    <t xml:space="preserve">Дополни    тельная детализация </t>
  </si>
  <si>
    <t>КОСГУ</t>
  </si>
  <si>
    <t>Уведомление о  бюджетных ассигнованиях (лимитах бюджетных обязательств)</t>
  </si>
  <si>
    <t xml:space="preserve">Наименование главного распорядителя, л/с ______________________________________ </t>
  </si>
  <si>
    <t>211</t>
  </si>
  <si>
    <t>213</t>
  </si>
  <si>
    <t>226</t>
  </si>
  <si>
    <t>212</t>
  </si>
  <si>
    <t>222</t>
  </si>
  <si>
    <t>Прочие несоциальные выплаты персоналу в денежной форме</t>
  </si>
  <si>
    <t>Транспортные услуги</t>
  </si>
  <si>
    <t>Заработная плата</t>
  </si>
  <si>
    <t>Прочие работы, услуги</t>
  </si>
  <si>
    <t>221</t>
  </si>
  <si>
    <t>225</t>
  </si>
  <si>
    <t>346</t>
  </si>
  <si>
    <t>223</t>
  </si>
  <si>
    <t>343</t>
  </si>
  <si>
    <t>345</t>
  </si>
  <si>
    <t>349</t>
  </si>
  <si>
    <t>297</t>
  </si>
  <si>
    <t>296</t>
  </si>
  <si>
    <t>292</t>
  </si>
  <si>
    <t>264</t>
  </si>
  <si>
    <t>231</t>
  </si>
  <si>
    <t>Услуги связи</t>
  </si>
  <si>
    <t>Работы, услуги по содержанию имущества</t>
  </si>
  <si>
    <t>Увеличение стоимости прочих оборотных запасов (материалов)</t>
  </si>
  <si>
    <t>Коммунальные услуги</t>
  </si>
  <si>
    <t>Увеличение стоимости ГСМ</t>
  </si>
  <si>
    <t>Увеличение стоимости мягкого инвентаря</t>
  </si>
  <si>
    <t>Увеличение стоимости прочих оборотных запасов (материалов) одноразового использования</t>
  </si>
  <si>
    <t>Налоги, пошлины и сборы</t>
  </si>
  <si>
    <t>Штрафы за нарушение законодательства о налогах и сборах, законодательства о страховых взносах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</si>
  <si>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</si>
  <si>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</si>
  <si>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</si>
  <si>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</si>
  <si>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</si>
  <si>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</t>
  </si>
  <si>
    <t>Обслуживание внутреннего долга</t>
  </si>
  <si>
    <t xml:space="preserve">Бюджетная роспись расходов главного распорядителя </t>
  </si>
  <si>
    <t xml:space="preserve">Уведомление о бюджетных ассигнованиях (лимитах бюджетных обязательств)   </t>
  </si>
  <si>
    <t xml:space="preserve">Наименование распорядителя (получателя),л/с ___________________________________ 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</si>
  <si>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</si>
  <si>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</si>
  <si>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</si>
  <si>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</si>
  <si>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</si>
  <si>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</si>
  <si>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Создание мест (площадок) накопления твердых коммунальных отходов </t>
  </si>
  <si>
    <t>20.2.00.S2971</t>
  </si>
  <si>
    <t>2024 год</t>
  </si>
  <si>
    <t>РАСПРЕДЕЛЕНИЕ РАСХОДОВ БЮДЖЕТА ЛИСТВЯНСКОГО МО НА 2022 ГОД И ПЛАНОВЫЙ ПЕРИОД 2023-2024 ГОДЫ ПО РАЗДЕЛАМ ФУНКЦИОНАЛЬНОЙ КЛАССИФИКАЦИИ РАСХОДОВ БЮДЖЕТОВ РОССИЙСКОЙ ФЕДЕРАЦИИ</t>
  </si>
  <si>
    <t>РАСПРЕДЕЛЕНИЕ РАСХОДОВ БЮДЖЕТА НА 2022 ГОД И ПЛАНОВЫЙ ПЕРИОД 2023-2024 ГОДЫ</t>
  </si>
  <si>
    <t xml:space="preserve">                       ЛИСТВЯНСКОГО МУНИЦИПАЛЬНОГО ОБРАЗОВАНИЯ НА 2022г. И плановый период 2023-2024г.г.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</si>
  <si>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</si>
  <si>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</si>
  <si>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22.8.00.99033</t>
  </si>
  <si>
    <t>22.8.F2.55551</t>
  </si>
  <si>
    <t>22.8.00.00000</t>
  </si>
  <si>
    <t>22.0.00.00000</t>
  </si>
  <si>
    <t>Программные расходы</t>
  </si>
  <si>
    <t>Мероприятия по формированию современной городской среды</t>
  </si>
  <si>
    <t>22.8.F2.00000</t>
  </si>
  <si>
    <t>Региональный проект Иркутской области "Формирование комфортной городской среды в Иркутской области"</t>
  </si>
  <si>
    <t>Реализация программ Формирование современной городской среды (в рамках регионального проекта)</t>
  </si>
  <si>
    <t>Муниципальная программа "Формирование современной городской средыина территории Листвянского муниципального образования" на 2018-2022 годы</t>
  </si>
  <si>
    <t>21.6.00.92430</t>
  </si>
  <si>
    <t>21.6.00.90000</t>
  </si>
  <si>
    <t>21.6.00.00000</t>
  </si>
  <si>
    <t>20.2.00.S2430</t>
  </si>
  <si>
    <t>Мероприятия, по строительству, реконструкции и модернизации объектов водоснабжения, водоотведения и очистке сточных вод, в том числе на разработку проектной документации, а также на приобретение указанных объектов в муниципальную собственность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</si>
  <si>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результыте деятельности казенных учреждений</t>
  </si>
  <si>
    <t>831</t>
  </si>
  <si>
    <t>20.3.00.99003</t>
  </si>
  <si>
    <t>20.3.00.99000</t>
  </si>
  <si>
    <t>Реализация мероприятий федеральной целевой программы "Чистая вода"(проектно-изыскательские работы)</t>
  </si>
  <si>
    <t>22.1.00.S2913</t>
  </si>
  <si>
    <t>22.1.00.00000</t>
  </si>
  <si>
    <t>Целевые программы муниципальных образований (Обеспечение комплексного пространственного и территориального развития Листвянского муниципального образования на 2020-2023гг")</t>
  </si>
  <si>
    <t>Подготовка проектов документов градостроительного зонирования</t>
  </si>
  <si>
    <t xml:space="preserve">Приложение №2                                                                                         к Решению Думы Листвянского МО о  бюджете Листвянского муниципального образования на 2022 г. и плановый период 2023-2024г.г.                                       от 07.12.2022г. № 67 -дгп              </t>
  </si>
  <si>
    <t xml:space="preserve">Приложение № 3                                                                                         к Решению Думы Листвянского МО о бюджете Листвянского муниципального образования на 2022 год и плановый период 2023-2024 годы                                                          от 07.12.2022г. № 67 -дгп              </t>
  </si>
  <si>
    <t xml:space="preserve">Приложение № 4                                                                                         к Решению Думы Листвянского МО о бюджете Листвянского муниципального образования на 2022 год и на плановый период 2023-2024 гды                                                           от 07.12.2022г. № 67 -дгп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</si>
</sst>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?"/>
  </numFmts>
  <fonts count="86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8"/>
      <color indexed="18"/>
      <name val="Arial Cyr"/>
      <family val="0"/>
    </font>
    <font>
      <i/>
      <sz val="8"/>
      <color indexed="18"/>
      <name val="Arial"/>
      <family val="2"/>
    </font>
    <font>
      <i/>
      <sz val="10"/>
      <color indexed="18"/>
      <name val="Arial Cyr"/>
      <family val="0"/>
    </font>
    <font>
      <b/>
      <i/>
      <sz val="8"/>
      <color indexed="18"/>
      <name val="Arial Cyr"/>
      <family val="2"/>
    </font>
    <font>
      <i/>
      <sz val="10"/>
      <color indexed="18"/>
      <name val="Arial"/>
      <family val="2"/>
    </font>
    <font>
      <b/>
      <i/>
      <sz val="10"/>
      <color indexed="18"/>
      <name val="Arial Cyr"/>
      <family val="0"/>
    </font>
    <font>
      <b/>
      <i/>
      <sz val="8"/>
      <color indexed="18"/>
      <name val="Arial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8"/>
      <color theme="3" tint="-0.24997000396251678"/>
      <name val="Arial Cyr"/>
      <family val="0"/>
    </font>
    <font>
      <i/>
      <sz val="8"/>
      <color theme="3" tint="-0.24997000396251678"/>
      <name val="Arial"/>
      <family val="2"/>
    </font>
    <font>
      <i/>
      <sz val="10"/>
      <color theme="3" tint="-0.24997000396251678"/>
      <name val="Arial Cyr"/>
      <family val="0"/>
    </font>
    <font>
      <b/>
      <i/>
      <sz val="8"/>
      <color theme="3" tint="-0.24997000396251678"/>
      <name val="Arial Cyr"/>
      <family val="2"/>
    </font>
    <font>
      <i/>
      <sz val="10"/>
      <color theme="3" tint="-0.24997000396251678"/>
      <name val="Arial"/>
      <family val="2"/>
    </font>
    <font>
      <b/>
      <i/>
      <sz val="10"/>
      <color theme="3" tint="-0.24997000396251678"/>
      <name val="Arial Cyr"/>
      <family val="0"/>
    </font>
    <font>
      <b/>
      <i/>
      <sz val="8"/>
      <color theme="3" tint="-0.2499700039625167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7" fillId="32" borderId="10" xfId="0" applyFont="1" applyFill="1" applyBorder="1" applyAlignment="1">
      <alignment horizontal="left" wrapText="1"/>
    </xf>
    <xf numFmtId="49" fontId="24" fillId="32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49" fontId="25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5" xfId="0" applyNumberFormat="1" applyFont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3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4" fontId="15" fillId="32" borderId="10" xfId="0" applyNumberFormat="1" applyFont="1" applyFill="1" applyBorder="1" applyAlignment="1">
      <alignment horizontal="center"/>
    </xf>
    <xf numFmtId="184" fontId="1" fillId="32" borderId="10" xfId="0" applyNumberFormat="1" applyFont="1" applyFill="1" applyBorder="1" applyAlignment="1">
      <alignment horizontal="center"/>
    </xf>
    <xf numFmtId="184" fontId="24" fillId="32" borderId="10" xfId="0" applyNumberFormat="1" applyFont="1" applyFill="1" applyBorder="1" applyAlignment="1">
      <alignment horizontal="center"/>
    </xf>
    <xf numFmtId="176" fontId="15" fillId="32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1" fillId="32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5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5" fillId="0" borderId="11" xfId="0" applyNumberFormat="1" applyFont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/>
    </xf>
    <xf numFmtId="49" fontId="24" fillId="32" borderId="15" xfId="0" applyNumberFormat="1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 wrapText="1"/>
    </xf>
    <xf numFmtId="183" fontId="24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83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18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/>
    </xf>
    <xf numFmtId="49" fontId="15" fillId="32" borderId="14" xfId="0" applyNumberFormat="1" applyFont="1" applyFill="1" applyBorder="1" applyAlignment="1">
      <alignment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0" fontId="77" fillId="32" borderId="10" xfId="0" applyFont="1" applyFill="1" applyBorder="1" applyAlignment="1">
      <alignment wrapText="1"/>
    </xf>
    <xf numFmtId="49" fontId="77" fillId="32" borderId="10" xfId="0" applyNumberFormat="1" applyFont="1" applyFill="1" applyBorder="1" applyAlignment="1">
      <alignment horizontal="center"/>
    </xf>
    <xf numFmtId="0" fontId="78" fillId="32" borderId="10" xfId="0" applyFont="1" applyFill="1" applyBorder="1" applyAlignment="1">
      <alignment horizontal="center" wrapText="1"/>
    </xf>
    <xf numFmtId="184" fontId="77" fillId="32" borderId="10" xfId="0" applyNumberFormat="1" applyFont="1" applyFill="1" applyBorder="1" applyAlignment="1">
      <alignment horizontal="center"/>
    </xf>
    <xf numFmtId="0" fontId="79" fillId="32" borderId="0" xfId="0" applyFont="1" applyFill="1" applyAlignment="1">
      <alignment/>
    </xf>
    <xf numFmtId="49" fontId="80" fillId="32" borderId="10" xfId="0" applyNumberFormat="1" applyFont="1" applyFill="1" applyBorder="1" applyAlignment="1">
      <alignment horizontal="center"/>
    </xf>
    <xf numFmtId="49" fontId="80" fillId="32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left" wrapText="1"/>
    </xf>
    <xf numFmtId="49" fontId="80" fillId="0" borderId="10" xfId="0" applyNumberFormat="1" applyFont="1" applyFill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183" fontId="77" fillId="0" borderId="10" xfId="0" applyNumberFormat="1" applyFont="1" applyFill="1" applyBorder="1" applyAlignment="1">
      <alignment horizontal="center"/>
    </xf>
    <xf numFmtId="0" fontId="78" fillId="32" borderId="10" xfId="0" applyFont="1" applyFill="1" applyBorder="1" applyAlignment="1">
      <alignment horizontal="left" wrapText="1"/>
    </xf>
    <xf numFmtId="0" fontId="79" fillId="0" borderId="0" xfId="0" applyFont="1" applyAlignment="1">
      <alignment/>
    </xf>
    <xf numFmtId="0" fontId="78" fillId="0" borderId="10" xfId="0" applyFont="1" applyFill="1" applyBorder="1" applyAlignment="1">
      <alignment horizontal="left" wrapText="1"/>
    </xf>
    <xf numFmtId="49" fontId="77" fillId="32" borderId="10" xfId="0" applyNumberFormat="1" applyFont="1" applyFill="1" applyBorder="1" applyAlignment="1">
      <alignment horizontal="center"/>
    </xf>
    <xf numFmtId="49" fontId="77" fillId="32" borderId="15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49" fontId="77" fillId="32" borderId="14" xfId="0" applyNumberFormat="1" applyFont="1" applyFill="1" applyBorder="1" applyAlignment="1">
      <alignment horizontal="center"/>
    </xf>
    <xf numFmtId="49" fontId="77" fillId="32" borderId="15" xfId="0" applyNumberFormat="1" applyFont="1" applyFill="1" applyBorder="1" applyAlignment="1">
      <alignment horizontal="center"/>
    </xf>
    <xf numFmtId="0" fontId="78" fillId="32" borderId="14" xfId="0" applyFont="1" applyFill="1" applyBorder="1" applyAlignment="1">
      <alignment horizontal="center" wrapText="1"/>
    </xf>
    <xf numFmtId="183" fontId="80" fillId="32" borderId="10" xfId="0" applyNumberFormat="1" applyFont="1" applyFill="1" applyBorder="1" applyAlignment="1">
      <alignment horizontal="center"/>
    </xf>
    <xf numFmtId="0" fontId="83" fillId="32" borderId="14" xfId="0" applyFont="1" applyFill="1" applyBorder="1" applyAlignment="1">
      <alignment horizontal="center" wrapText="1"/>
    </xf>
    <xf numFmtId="183" fontId="77" fillId="32" borderId="10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horizontal="left" wrapText="1"/>
    </xf>
    <xf numFmtId="49" fontId="77" fillId="0" borderId="10" xfId="0" applyNumberFormat="1" applyFont="1" applyBorder="1" applyAlignment="1">
      <alignment horizontal="center"/>
    </xf>
    <xf numFmtId="184" fontId="77" fillId="0" borderId="10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49" fontId="77" fillId="32" borderId="15" xfId="0" applyNumberFormat="1" applyFont="1" applyFill="1" applyBorder="1" applyAlignment="1">
      <alignment horizontal="center"/>
    </xf>
    <xf numFmtId="49" fontId="77" fillId="32" borderId="14" xfId="0" applyNumberFormat="1" applyFont="1" applyFill="1" applyBorder="1" applyAlignment="1">
      <alignment horizontal="center"/>
    </xf>
    <xf numFmtId="184" fontId="79" fillId="32" borderId="0" xfId="0" applyNumberFormat="1" applyFont="1" applyFill="1" applyAlignment="1">
      <alignment/>
    </xf>
    <xf numFmtId="184" fontId="0" fillId="0" borderId="0" xfId="0" applyNumberFormat="1" applyAlignment="1">
      <alignment/>
    </xf>
    <xf numFmtId="184" fontId="79" fillId="0" borderId="0" xfId="0" applyNumberFormat="1" applyFont="1" applyAlignment="1">
      <alignment/>
    </xf>
    <xf numFmtId="0" fontId="3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83" fontId="0" fillId="0" borderId="0" xfId="0" applyNumberFormat="1" applyFill="1" applyAlignment="1">
      <alignment vertical="center" wrapText="1"/>
    </xf>
    <xf numFmtId="183" fontId="1" fillId="0" borderId="0" xfId="0" applyNumberFormat="1" applyFont="1" applyFill="1" applyAlignment="1">
      <alignment/>
    </xf>
    <xf numFmtId="18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0" xfId="0" applyBorder="1" applyAlignment="1">
      <alignment wrapText="1"/>
    </xf>
    <xf numFmtId="183" fontId="1" fillId="0" borderId="0" xfId="0" applyNumberFormat="1" applyFont="1" applyFill="1" applyBorder="1" applyAlignment="1">
      <alignment horizontal="center"/>
    </xf>
    <xf numFmtId="183" fontId="0" fillId="0" borderId="0" xfId="0" applyNumberFormat="1" applyBorder="1" applyAlignment="1">
      <alignment/>
    </xf>
    <xf numFmtId="183" fontId="1" fillId="0" borderId="11" xfId="0" applyNumberFormat="1" applyFont="1" applyFill="1" applyBorder="1" applyAlignment="1">
      <alignment horizontal="center"/>
    </xf>
    <xf numFmtId="183" fontId="1" fillId="0" borderId="15" xfId="0" applyNumberFormat="1" applyFont="1" applyFill="1" applyBorder="1" applyAlignment="1">
      <alignment horizontal="center"/>
    </xf>
    <xf numFmtId="183" fontId="1" fillId="0" borderId="17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3" fontId="15" fillId="0" borderId="16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center"/>
    </xf>
    <xf numFmtId="182" fontId="36" fillId="0" borderId="0" xfId="0" applyNumberFormat="1" applyFont="1" applyBorder="1" applyAlignment="1">
      <alignment horizontal="right"/>
    </xf>
    <xf numFmtId="182" fontId="35" fillId="0" borderId="0" xfId="0" applyNumberFormat="1" applyFont="1" applyFill="1" applyBorder="1" applyAlignment="1">
      <alignment horizontal="right"/>
    </xf>
    <xf numFmtId="183" fontId="35" fillId="0" borderId="0" xfId="0" applyNumberFormat="1" applyFont="1" applyBorder="1" applyAlignment="1">
      <alignment horizontal="right"/>
    </xf>
    <xf numFmtId="187" fontId="0" fillId="0" borderId="0" xfId="0" applyNumberFormat="1" applyBorder="1" applyAlignment="1">
      <alignment/>
    </xf>
    <xf numFmtId="187" fontId="26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3" fontId="0" fillId="32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24" fillId="32" borderId="15" xfId="0" applyNumberFormat="1" applyFont="1" applyFill="1" applyBorder="1" applyAlignment="1">
      <alignment horizontal="center" wrapText="1"/>
    </xf>
    <xf numFmtId="49" fontId="24" fillId="32" borderId="14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183" fontId="0" fillId="0" borderId="15" xfId="0" applyNumberFormat="1" applyFill="1" applyBorder="1" applyAlignment="1">
      <alignment horizontal="center" vertical="center"/>
    </xf>
    <xf numFmtId="183" fontId="0" fillId="0" borderId="18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1" fillId="32" borderId="19" xfId="0" applyNumberFormat="1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9" fontId="1" fillId="32" borderId="19" xfId="0" applyNumberFormat="1" applyFont="1" applyFill="1" applyBorder="1" applyAlignment="1">
      <alignment horizontal="center" wrapText="1"/>
    </xf>
    <xf numFmtId="0" fontId="0" fillId="32" borderId="20" xfId="0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49" fontId="77" fillId="0" borderId="15" xfId="0" applyNumberFormat="1" applyFont="1" applyBorder="1" applyAlignment="1">
      <alignment horizontal="center" wrapText="1"/>
    </xf>
    <xf numFmtId="0" fontId="79" fillId="0" borderId="14" xfId="0" applyFont="1" applyBorder="1" applyAlignment="1">
      <alignment horizontal="center" wrapText="1"/>
    </xf>
    <xf numFmtId="49" fontId="77" fillId="0" borderId="15" xfId="0" applyNumberFormat="1" applyFont="1" applyBorder="1" applyAlignment="1">
      <alignment horizontal="center" wrapText="1"/>
    </xf>
    <xf numFmtId="49" fontId="77" fillId="32" borderId="15" xfId="0" applyNumberFormat="1" applyFont="1" applyFill="1" applyBorder="1" applyAlignment="1">
      <alignment horizontal="center"/>
    </xf>
    <xf numFmtId="49" fontId="77" fillId="32" borderId="14" xfId="0" applyNumberFormat="1" applyFont="1" applyFill="1" applyBorder="1" applyAlignment="1">
      <alignment horizontal="center"/>
    </xf>
    <xf numFmtId="49" fontId="77" fillId="0" borderId="14" xfId="0" applyNumberFormat="1" applyFont="1" applyBorder="1" applyAlignment="1">
      <alignment horizontal="center" wrapText="1"/>
    </xf>
    <xf numFmtId="49" fontId="77" fillId="32" borderId="15" xfId="0" applyNumberFormat="1" applyFont="1" applyFill="1" applyBorder="1" applyAlignment="1">
      <alignment horizontal="center" wrapText="1"/>
    </xf>
    <xf numFmtId="49" fontId="77" fillId="32" borderId="14" xfId="0" applyNumberFormat="1" applyFont="1" applyFill="1" applyBorder="1" applyAlignment="1">
      <alignment horizontal="center" wrapText="1"/>
    </xf>
    <xf numFmtId="0" fontId="79" fillId="32" borderId="14" xfId="0" applyFont="1" applyFill="1" applyBorder="1" applyAlignment="1">
      <alignment horizontal="center" wrapText="1"/>
    </xf>
    <xf numFmtId="49" fontId="77" fillId="32" borderId="19" xfId="0" applyNumberFormat="1" applyFont="1" applyFill="1" applyBorder="1" applyAlignment="1">
      <alignment horizontal="center" wrapText="1"/>
    </xf>
    <xf numFmtId="0" fontId="79" fillId="32" borderId="20" xfId="0" applyFont="1" applyFill="1" applyBorder="1" applyAlignment="1">
      <alignment horizontal="center" wrapText="1"/>
    </xf>
    <xf numFmtId="49" fontId="77" fillId="0" borderId="15" xfId="0" applyNumberFormat="1" applyFont="1" applyFill="1" applyBorder="1" applyAlignment="1">
      <alignment horizontal="center" wrapText="1"/>
    </xf>
    <xf numFmtId="49" fontId="77" fillId="0" borderId="14" xfId="0" applyNumberFormat="1" applyFont="1" applyFill="1" applyBorder="1" applyAlignment="1">
      <alignment horizontal="center" wrapText="1"/>
    </xf>
    <xf numFmtId="49" fontId="77" fillId="32" borderId="19" xfId="0" applyNumberFormat="1" applyFont="1" applyFill="1" applyBorder="1" applyAlignment="1">
      <alignment horizontal="center" wrapText="1"/>
    </xf>
    <xf numFmtId="49" fontId="77" fillId="32" borderId="15" xfId="0" applyNumberFormat="1" applyFont="1" applyFill="1" applyBorder="1" applyAlignment="1">
      <alignment horizontal="center" wrapText="1"/>
    </xf>
    <xf numFmtId="49" fontId="77" fillId="32" borderId="14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zoomScalePageLayoutView="0" workbookViewId="0" topLeftCell="A204">
      <selection activeCell="A1" sqref="A1:J219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10" width="13.625" style="200" customWidth="1"/>
    <col min="11" max="11" width="15.75390625" style="0" customWidth="1"/>
    <col min="12" max="12" width="11.75390625" style="202" customWidth="1"/>
    <col min="14" max="14" width="13.75390625" style="0" bestFit="1" customWidth="1"/>
  </cols>
  <sheetData>
    <row r="1" spans="7:10" ht="90.75" customHeight="1">
      <c r="G1" s="260" t="s">
        <v>282</v>
      </c>
      <c r="H1" s="260"/>
      <c r="I1" s="260"/>
      <c r="J1" s="260"/>
    </row>
    <row r="2" spans="1:10" ht="13.5" customHeight="1">
      <c r="A2" s="269"/>
      <c r="B2" s="269"/>
      <c r="C2" s="269"/>
      <c r="D2" s="269"/>
      <c r="E2" s="269"/>
      <c r="F2" s="269"/>
      <c r="G2" s="269"/>
      <c r="H2" s="269"/>
      <c r="I2" s="195"/>
      <c r="J2" s="196"/>
    </row>
    <row r="3" spans="1:10" ht="24.75" customHeight="1">
      <c r="A3" s="267" t="s">
        <v>161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2.75" customHeight="1">
      <c r="A4" s="270" t="s">
        <v>253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2.75">
      <c r="A5" s="270"/>
      <c r="B5" s="270"/>
      <c r="C5" s="270"/>
      <c r="D5" s="270"/>
      <c r="E5" s="270"/>
      <c r="F5" s="270"/>
      <c r="G5" s="270"/>
      <c r="H5" s="270"/>
      <c r="I5" s="270"/>
      <c r="J5" s="270"/>
    </row>
    <row r="7" spans="1:10" ht="24" customHeight="1">
      <c r="A7" s="254" t="s">
        <v>0</v>
      </c>
      <c r="B7" s="263" t="s">
        <v>1</v>
      </c>
      <c r="C7" s="263"/>
      <c r="D7" s="263"/>
      <c r="E7" s="263"/>
      <c r="F7" s="263"/>
      <c r="G7" s="263"/>
      <c r="H7" s="264" t="s">
        <v>7</v>
      </c>
      <c r="I7" s="265"/>
      <c r="J7" s="266"/>
    </row>
    <row r="8" spans="1:10" ht="119.25" customHeight="1">
      <c r="A8" s="254"/>
      <c r="B8" s="56" t="s">
        <v>2</v>
      </c>
      <c r="C8" s="55" t="s">
        <v>3</v>
      </c>
      <c r="D8" s="56" t="s">
        <v>4</v>
      </c>
      <c r="E8" s="261" t="s">
        <v>98</v>
      </c>
      <c r="F8" s="262"/>
      <c r="G8" s="55" t="s">
        <v>107</v>
      </c>
      <c r="H8" s="197" t="s">
        <v>189</v>
      </c>
      <c r="I8" s="197" t="s">
        <v>190</v>
      </c>
      <c r="J8" s="197" t="s">
        <v>250</v>
      </c>
    </row>
    <row r="9" spans="1:10" ht="12.75">
      <c r="A9" s="1">
        <v>1</v>
      </c>
      <c r="B9" s="1">
        <v>2</v>
      </c>
      <c r="C9" s="1">
        <v>3</v>
      </c>
      <c r="D9" s="1">
        <v>4</v>
      </c>
      <c r="E9" s="268">
        <v>5</v>
      </c>
      <c r="F9" s="241"/>
      <c r="G9" s="1">
        <v>7</v>
      </c>
      <c r="H9" s="198">
        <v>8</v>
      </c>
      <c r="I9" s="198">
        <v>9</v>
      </c>
      <c r="J9" s="198">
        <v>10</v>
      </c>
    </row>
    <row r="10" spans="1:14" ht="12.75">
      <c r="A10" s="27" t="s">
        <v>8</v>
      </c>
      <c r="B10" s="4"/>
      <c r="C10" s="4"/>
      <c r="D10" s="4"/>
      <c r="E10" s="240"/>
      <c r="F10" s="241"/>
      <c r="G10" s="4"/>
      <c r="H10" s="139">
        <f>H11+H73+H116+H178+H100+H212+H83+H200+H209</f>
        <v>60664.799464</v>
      </c>
      <c r="I10" s="139">
        <f>I11+I73+I116+I178+I100+I212+I83+I200+I209</f>
        <v>32710.529830000003</v>
      </c>
      <c r="J10" s="139">
        <f>J11+J73+J116+J178+J100+J212+J83+J200+J209</f>
        <v>33972.48983</v>
      </c>
      <c r="L10" s="202">
        <v>60285.21815</v>
      </c>
      <c r="N10" s="227">
        <f>L10+L218</f>
        <v>60664.799464</v>
      </c>
    </row>
    <row r="11" spans="1:10" ht="29.25" customHeight="1">
      <c r="A11" s="7" t="s">
        <v>9</v>
      </c>
      <c r="B11" s="13">
        <v>716</v>
      </c>
      <c r="C11" s="17" t="s">
        <v>10</v>
      </c>
      <c r="D11" s="22"/>
      <c r="E11" s="240"/>
      <c r="F11" s="241"/>
      <c r="G11" s="22"/>
      <c r="H11" s="139">
        <f>H12+H20+H29+H67+H60</f>
        <v>20726.733494</v>
      </c>
      <c r="I11" s="139">
        <f>I12+I20+I29+I67+I60</f>
        <v>18536.26983</v>
      </c>
      <c r="J11" s="139">
        <f>J12+J20+J29+J67+J60</f>
        <v>18536.26983</v>
      </c>
    </row>
    <row r="12" spans="1:12" ht="51.75" customHeight="1">
      <c r="A12" s="20" t="s">
        <v>153</v>
      </c>
      <c r="B12" s="13">
        <v>716</v>
      </c>
      <c r="C12" s="17" t="s">
        <v>10</v>
      </c>
      <c r="D12" s="17" t="s">
        <v>11</v>
      </c>
      <c r="E12" s="248" t="s">
        <v>105</v>
      </c>
      <c r="F12" s="232"/>
      <c r="G12" s="17" t="s">
        <v>82</v>
      </c>
      <c r="H12" s="139">
        <f>H15</f>
        <v>1983.9511439999999</v>
      </c>
      <c r="I12" s="139">
        <f>I15</f>
        <v>1769.36983</v>
      </c>
      <c r="J12" s="139">
        <f>J15</f>
        <v>1769.36983</v>
      </c>
      <c r="L12" s="213">
        <f>H10-L10</f>
        <v>379.58131400000275</v>
      </c>
    </row>
    <row r="13" spans="1:10" ht="27" customHeight="1">
      <c r="A13" s="29" t="s">
        <v>104</v>
      </c>
      <c r="B13" s="1">
        <v>716</v>
      </c>
      <c r="C13" s="6" t="s">
        <v>10</v>
      </c>
      <c r="D13" s="6" t="s">
        <v>11</v>
      </c>
      <c r="E13" s="228" t="s">
        <v>106</v>
      </c>
      <c r="F13" s="230"/>
      <c r="G13" s="6" t="s">
        <v>82</v>
      </c>
      <c r="H13" s="142">
        <f>H15</f>
        <v>1983.9511439999999</v>
      </c>
      <c r="I13" s="142">
        <f>I15</f>
        <v>1769.36983</v>
      </c>
      <c r="J13" s="142">
        <f>J15</f>
        <v>1769.36983</v>
      </c>
    </row>
    <row r="14" spans="1:10" ht="40.5" customHeight="1">
      <c r="A14" s="29" t="s">
        <v>108</v>
      </c>
      <c r="B14" s="1">
        <v>716</v>
      </c>
      <c r="C14" s="6" t="s">
        <v>10</v>
      </c>
      <c r="D14" s="6" t="s">
        <v>11</v>
      </c>
      <c r="E14" s="228" t="s">
        <v>106</v>
      </c>
      <c r="F14" s="230"/>
      <c r="G14" s="6" t="s">
        <v>82</v>
      </c>
      <c r="H14" s="142">
        <f>H15</f>
        <v>1983.9511439999999</v>
      </c>
      <c r="I14" s="142">
        <f aca="true" t="shared" si="0" ref="I14:J16">I15</f>
        <v>1769.36983</v>
      </c>
      <c r="J14" s="142">
        <f t="shared" si="0"/>
        <v>1769.36983</v>
      </c>
    </row>
    <row r="15" spans="1:10" ht="38.25">
      <c r="A15" s="90" t="s">
        <v>60</v>
      </c>
      <c r="B15" s="114">
        <v>716</v>
      </c>
      <c r="C15" s="70" t="s">
        <v>10</v>
      </c>
      <c r="D15" s="70" t="s">
        <v>11</v>
      </c>
      <c r="E15" s="236" t="s">
        <v>100</v>
      </c>
      <c r="F15" s="249"/>
      <c r="G15" s="70" t="s">
        <v>82</v>
      </c>
      <c r="H15" s="142">
        <f>H16</f>
        <v>1983.9511439999999</v>
      </c>
      <c r="I15" s="142">
        <f t="shared" si="0"/>
        <v>1769.36983</v>
      </c>
      <c r="J15" s="142">
        <f t="shared" si="0"/>
        <v>1769.36983</v>
      </c>
    </row>
    <row r="16" spans="1:10" ht="22.5">
      <c r="A16" s="72" t="s">
        <v>61</v>
      </c>
      <c r="B16" s="70" t="s">
        <v>12</v>
      </c>
      <c r="C16" s="70" t="s">
        <v>10</v>
      </c>
      <c r="D16" s="70" t="s">
        <v>11</v>
      </c>
      <c r="E16" s="236" t="s">
        <v>99</v>
      </c>
      <c r="F16" s="249"/>
      <c r="G16" s="70" t="s">
        <v>82</v>
      </c>
      <c r="H16" s="142">
        <f>H17</f>
        <v>1983.9511439999999</v>
      </c>
      <c r="I16" s="142">
        <f t="shared" si="0"/>
        <v>1769.36983</v>
      </c>
      <c r="J16" s="142">
        <f t="shared" si="0"/>
        <v>1769.36983</v>
      </c>
    </row>
    <row r="17" spans="1:10" ht="27.75" customHeight="1">
      <c r="A17" s="72" t="s">
        <v>110</v>
      </c>
      <c r="B17" s="70" t="s">
        <v>12</v>
      </c>
      <c r="C17" s="70" t="s">
        <v>10</v>
      </c>
      <c r="D17" s="70" t="s">
        <v>11</v>
      </c>
      <c r="E17" s="236" t="s">
        <v>99</v>
      </c>
      <c r="F17" s="249"/>
      <c r="G17" s="70" t="s">
        <v>103</v>
      </c>
      <c r="H17" s="142">
        <f>H19+H18</f>
        <v>1983.9511439999999</v>
      </c>
      <c r="I17" s="142">
        <f>I19+I18</f>
        <v>1769.36983</v>
      </c>
      <c r="J17" s="142">
        <f>J19+J18</f>
        <v>1769.36983</v>
      </c>
    </row>
    <row r="18" spans="1:12" s="71" customFormat="1" ht="34.5" customHeight="1">
      <c r="A18" s="72" t="s">
        <v>111</v>
      </c>
      <c r="B18" s="70" t="s">
        <v>12</v>
      </c>
      <c r="C18" s="70" t="s">
        <v>10</v>
      </c>
      <c r="D18" s="70" t="s">
        <v>11</v>
      </c>
      <c r="E18" s="236" t="s">
        <v>99</v>
      </c>
      <c r="F18" s="249"/>
      <c r="G18" s="70" t="s">
        <v>75</v>
      </c>
      <c r="H18" s="142">
        <f>1358.963+164.809</f>
        <v>1523.772</v>
      </c>
      <c r="I18" s="142">
        <v>1358.963</v>
      </c>
      <c r="J18" s="142">
        <v>1358.963</v>
      </c>
      <c r="L18" s="203">
        <v>164.809</v>
      </c>
    </row>
    <row r="19" spans="1:12" s="71" customFormat="1" ht="16.5" customHeight="1">
      <c r="A19" s="72" t="s">
        <v>18</v>
      </c>
      <c r="B19" s="70" t="s">
        <v>12</v>
      </c>
      <c r="C19" s="70" t="s">
        <v>10</v>
      </c>
      <c r="D19" s="70" t="s">
        <v>11</v>
      </c>
      <c r="E19" s="236" t="s">
        <v>99</v>
      </c>
      <c r="F19" s="249"/>
      <c r="G19" s="70" t="s">
        <v>102</v>
      </c>
      <c r="H19" s="142">
        <v>460.179144</v>
      </c>
      <c r="I19" s="142">
        <v>410.40683</v>
      </c>
      <c r="J19" s="142">
        <v>410.40683</v>
      </c>
      <c r="L19" s="203">
        <v>49.772314</v>
      </c>
    </row>
    <row r="20" spans="1:12" s="51" customFormat="1" ht="66.75" customHeight="1">
      <c r="A20" s="68" t="s">
        <v>154</v>
      </c>
      <c r="B20" s="17">
        <v>716</v>
      </c>
      <c r="C20" s="17" t="s">
        <v>10</v>
      </c>
      <c r="D20" s="17" t="s">
        <v>32</v>
      </c>
      <c r="E20" s="231" t="s">
        <v>105</v>
      </c>
      <c r="F20" s="232"/>
      <c r="G20" s="17" t="s">
        <v>82</v>
      </c>
      <c r="H20" s="139">
        <f>H23</f>
        <v>1500</v>
      </c>
      <c r="I20" s="139">
        <f>I23</f>
        <v>0</v>
      </c>
      <c r="J20" s="139">
        <f>J23</f>
        <v>0</v>
      </c>
      <c r="L20" s="204"/>
    </row>
    <row r="21" spans="1:12" s="63" customFormat="1" ht="30" customHeight="1">
      <c r="A21" s="106" t="s">
        <v>104</v>
      </c>
      <c r="B21" s="6">
        <v>716</v>
      </c>
      <c r="C21" s="6" t="s">
        <v>10</v>
      </c>
      <c r="D21" s="6" t="s">
        <v>32</v>
      </c>
      <c r="E21" s="240" t="s">
        <v>106</v>
      </c>
      <c r="F21" s="241"/>
      <c r="G21" s="6" t="s">
        <v>82</v>
      </c>
      <c r="H21" s="142">
        <f aca="true" t="shared" si="1" ref="H21:J22">H23</f>
        <v>1500</v>
      </c>
      <c r="I21" s="142">
        <f t="shared" si="1"/>
        <v>0</v>
      </c>
      <c r="J21" s="142">
        <f t="shared" si="1"/>
        <v>0</v>
      </c>
      <c r="L21" s="205"/>
    </row>
    <row r="22" spans="1:12" s="63" customFormat="1" ht="42" customHeight="1">
      <c r="A22" s="106" t="s">
        <v>108</v>
      </c>
      <c r="B22" s="6">
        <v>716</v>
      </c>
      <c r="C22" s="6" t="s">
        <v>10</v>
      </c>
      <c r="D22" s="6" t="s">
        <v>32</v>
      </c>
      <c r="E22" s="240" t="s">
        <v>106</v>
      </c>
      <c r="F22" s="241"/>
      <c r="G22" s="6" t="s">
        <v>82</v>
      </c>
      <c r="H22" s="142">
        <f t="shared" si="1"/>
        <v>1500</v>
      </c>
      <c r="I22" s="142">
        <f t="shared" si="1"/>
        <v>0</v>
      </c>
      <c r="J22" s="142">
        <f t="shared" si="1"/>
        <v>0</v>
      </c>
      <c r="L22" s="205"/>
    </row>
    <row r="23" spans="1:10" ht="42.75" customHeight="1">
      <c r="A23" s="29" t="s">
        <v>60</v>
      </c>
      <c r="B23" s="6">
        <v>716</v>
      </c>
      <c r="C23" s="6" t="s">
        <v>10</v>
      </c>
      <c r="D23" s="6" t="s">
        <v>32</v>
      </c>
      <c r="E23" s="240" t="s">
        <v>100</v>
      </c>
      <c r="F23" s="241"/>
      <c r="G23" s="6" t="s">
        <v>82</v>
      </c>
      <c r="H23" s="142">
        <f>H24</f>
        <v>1500</v>
      </c>
      <c r="I23" s="142">
        <f>I24</f>
        <v>0</v>
      </c>
      <c r="J23" s="142">
        <f>J24</f>
        <v>0</v>
      </c>
    </row>
    <row r="24" spans="1:10" ht="22.5">
      <c r="A24" s="8" t="s">
        <v>61</v>
      </c>
      <c r="B24" s="6">
        <v>716</v>
      </c>
      <c r="C24" s="6" t="s">
        <v>10</v>
      </c>
      <c r="D24" s="6" t="s">
        <v>32</v>
      </c>
      <c r="E24" s="240" t="s">
        <v>99</v>
      </c>
      <c r="F24" s="259"/>
      <c r="G24" s="6" t="s">
        <v>82</v>
      </c>
      <c r="H24" s="142">
        <f>H26</f>
        <v>1500</v>
      </c>
      <c r="I24" s="142">
        <f>I26</f>
        <v>0</v>
      </c>
      <c r="J24" s="142">
        <f>J26</f>
        <v>0</v>
      </c>
    </row>
    <row r="25" spans="1:10" ht="18" customHeight="1">
      <c r="A25" s="8" t="s">
        <v>90</v>
      </c>
      <c r="B25" s="6">
        <v>716</v>
      </c>
      <c r="C25" s="6" t="s">
        <v>10</v>
      </c>
      <c r="D25" s="6" t="s">
        <v>32</v>
      </c>
      <c r="E25" s="240" t="s">
        <v>99</v>
      </c>
      <c r="F25" s="259"/>
      <c r="G25" s="6"/>
      <c r="H25" s="142">
        <v>0</v>
      </c>
      <c r="I25" s="142">
        <v>0</v>
      </c>
      <c r="J25" s="142">
        <v>0</v>
      </c>
    </row>
    <row r="26" spans="1:10" ht="28.5" customHeight="1">
      <c r="A26" s="72" t="s">
        <v>112</v>
      </c>
      <c r="B26" s="87" t="s">
        <v>12</v>
      </c>
      <c r="C26" s="87" t="s">
        <v>10</v>
      </c>
      <c r="D26" s="87" t="s">
        <v>32</v>
      </c>
      <c r="E26" s="234" t="s">
        <v>99</v>
      </c>
      <c r="F26" s="251"/>
      <c r="G26" s="83" t="s">
        <v>16</v>
      </c>
      <c r="H26" s="139">
        <f>H28</f>
        <v>1500</v>
      </c>
      <c r="I26" s="139">
        <f>I28</f>
        <v>0</v>
      </c>
      <c r="J26" s="139">
        <f>J28</f>
        <v>0</v>
      </c>
    </row>
    <row r="27" spans="1:10" ht="34.5" customHeight="1">
      <c r="A27" s="72" t="s">
        <v>119</v>
      </c>
      <c r="B27" s="70" t="s">
        <v>12</v>
      </c>
      <c r="C27" s="70" t="s">
        <v>10</v>
      </c>
      <c r="D27" s="70" t="s">
        <v>32</v>
      </c>
      <c r="E27" s="236" t="s">
        <v>99</v>
      </c>
      <c r="F27" s="249"/>
      <c r="G27" s="70" t="s">
        <v>114</v>
      </c>
      <c r="H27" s="142">
        <f>H28</f>
        <v>1500</v>
      </c>
      <c r="I27" s="142">
        <f>I28</f>
        <v>0</v>
      </c>
      <c r="J27" s="142">
        <f>J28</f>
        <v>0</v>
      </c>
    </row>
    <row r="28" spans="1:10" ht="45" customHeight="1">
      <c r="A28" s="72" t="s">
        <v>115</v>
      </c>
      <c r="B28" s="70" t="s">
        <v>12</v>
      </c>
      <c r="C28" s="70" t="s">
        <v>10</v>
      </c>
      <c r="D28" s="70" t="s">
        <v>32</v>
      </c>
      <c r="E28" s="236" t="s">
        <v>99</v>
      </c>
      <c r="F28" s="249"/>
      <c r="G28" s="70" t="s">
        <v>79</v>
      </c>
      <c r="H28" s="142">
        <v>1500</v>
      </c>
      <c r="I28" s="142">
        <v>0</v>
      </c>
      <c r="J28" s="142">
        <v>0</v>
      </c>
    </row>
    <row r="29" spans="1:10" ht="82.5" customHeight="1">
      <c r="A29" s="20" t="s">
        <v>155</v>
      </c>
      <c r="B29" s="12" t="s">
        <v>12</v>
      </c>
      <c r="C29" s="12" t="s">
        <v>10</v>
      </c>
      <c r="D29" s="12" t="s">
        <v>19</v>
      </c>
      <c r="E29" s="248" t="s">
        <v>105</v>
      </c>
      <c r="F29" s="232"/>
      <c r="G29" s="12" t="s">
        <v>82</v>
      </c>
      <c r="H29" s="139">
        <f>H32+H56+H50</f>
        <v>17182.78235</v>
      </c>
      <c r="I29" s="139">
        <f>I32+I56+I50</f>
        <v>16666.9</v>
      </c>
      <c r="J29" s="139">
        <f>J32+J56+J50</f>
        <v>16666.9</v>
      </c>
    </row>
    <row r="30" spans="1:10" ht="33" customHeight="1">
      <c r="A30" s="106" t="s">
        <v>104</v>
      </c>
      <c r="B30" s="6">
        <v>716</v>
      </c>
      <c r="C30" s="6" t="s">
        <v>10</v>
      </c>
      <c r="D30" s="6" t="s">
        <v>19</v>
      </c>
      <c r="E30" s="240" t="s">
        <v>106</v>
      </c>
      <c r="F30" s="241"/>
      <c r="G30" s="6" t="s">
        <v>82</v>
      </c>
      <c r="H30" s="142">
        <f aca="true" t="shared" si="2" ref="H30:J31">H32</f>
        <v>17040.68235</v>
      </c>
      <c r="I30" s="142">
        <f t="shared" si="2"/>
        <v>16532</v>
      </c>
      <c r="J30" s="142">
        <f t="shared" si="2"/>
        <v>16532</v>
      </c>
    </row>
    <row r="31" spans="1:10" ht="44.25" customHeight="1">
      <c r="A31" s="106" t="s">
        <v>108</v>
      </c>
      <c r="B31" s="6">
        <v>716</v>
      </c>
      <c r="C31" s="6" t="s">
        <v>10</v>
      </c>
      <c r="D31" s="6" t="s">
        <v>19</v>
      </c>
      <c r="E31" s="240" t="s">
        <v>106</v>
      </c>
      <c r="F31" s="241"/>
      <c r="G31" s="6" t="s">
        <v>82</v>
      </c>
      <c r="H31" s="142">
        <f t="shared" si="2"/>
        <v>17040.68235</v>
      </c>
      <c r="I31" s="142">
        <f t="shared" si="2"/>
        <v>16532</v>
      </c>
      <c r="J31" s="142">
        <f t="shared" si="2"/>
        <v>16532</v>
      </c>
    </row>
    <row r="32" spans="1:10" ht="38.25">
      <c r="A32" s="29" t="s">
        <v>60</v>
      </c>
      <c r="B32" s="5" t="s">
        <v>12</v>
      </c>
      <c r="C32" s="5" t="s">
        <v>10</v>
      </c>
      <c r="D32" s="5" t="s">
        <v>19</v>
      </c>
      <c r="E32" s="240" t="s">
        <v>100</v>
      </c>
      <c r="F32" s="241"/>
      <c r="G32" s="5"/>
      <c r="H32" s="142">
        <f>H33</f>
        <v>17040.68235</v>
      </c>
      <c r="I32" s="142">
        <f>I33</f>
        <v>16532</v>
      </c>
      <c r="J32" s="142">
        <f>J33</f>
        <v>16532</v>
      </c>
    </row>
    <row r="33" spans="1:10" ht="22.5">
      <c r="A33" s="8" t="s">
        <v>61</v>
      </c>
      <c r="B33" s="5" t="s">
        <v>12</v>
      </c>
      <c r="C33" s="5" t="s">
        <v>10</v>
      </c>
      <c r="D33" s="5" t="s">
        <v>19</v>
      </c>
      <c r="E33" s="240" t="s">
        <v>99</v>
      </c>
      <c r="F33" s="241"/>
      <c r="G33" s="5"/>
      <c r="H33" s="142">
        <f>H34+H37+H42+H47+H39+H46</f>
        <v>17040.68235</v>
      </c>
      <c r="I33" s="142">
        <f>I34+I37+I42+I47+I39</f>
        <v>16532</v>
      </c>
      <c r="J33" s="142">
        <f>J34+J37+J42+J47+J39</f>
        <v>16532</v>
      </c>
    </row>
    <row r="34" spans="1:12" s="51" customFormat="1" ht="22.5">
      <c r="A34" s="8" t="s">
        <v>110</v>
      </c>
      <c r="B34" s="5" t="s">
        <v>12</v>
      </c>
      <c r="C34" s="5" t="s">
        <v>10</v>
      </c>
      <c r="D34" s="5" t="s">
        <v>19</v>
      </c>
      <c r="E34" s="240" t="s">
        <v>99</v>
      </c>
      <c r="F34" s="241"/>
      <c r="G34" s="5" t="s">
        <v>103</v>
      </c>
      <c r="H34" s="142">
        <f>H36+H35</f>
        <v>13624</v>
      </c>
      <c r="I34" s="142">
        <f>I36+I35</f>
        <v>13624</v>
      </c>
      <c r="J34" s="142">
        <f>J36+J35</f>
        <v>13624</v>
      </c>
      <c r="K34" s="63"/>
      <c r="L34" s="204"/>
    </row>
    <row r="35" spans="1:15" ht="22.5">
      <c r="A35" s="72" t="s">
        <v>111</v>
      </c>
      <c r="B35" s="70" t="s">
        <v>12</v>
      </c>
      <c r="C35" s="70" t="s">
        <v>10</v>
      </c>
      <c r="D35" s="70" t="s">
        <v>19</v>
      </c>
      <c r="E35" s="240" t="s">
        <v>99</v>
      </c>
      <c r="F35" s="241"/>
      <c r="G35" s="70" t="s">
        <v>75</v>
      </c>
      <c r="H35" s="142">
        <f>10464</f>
        <v>10464</v>
      </c>
      <c r="I35" s="142">
        <v>10464</v>
      </c>
      <c r="J35" s="142">
        <v>10464</v>
      </c>
      <c r="L35" s="205"/>
      <c r="M35" s="63"/>
      <c r="N35" s="63"/>
      <c r="O35" s="63"/>
    </row>
    <row r="36" spans="1:10" ht="12.75" customHeight="1">
      <c r="A36" s="72" t="s">
        <v>18</v>
      </c>
      <c r="B36" s="70" t="s">
        <v>12</v>
      </c>
      <c r="C36" s="70" t="s">
        <v>10</v>
      </c>
      <c r="D36" s="70" t="s">
        <v>19</v>
      </c>
      <c r="E36" s="240" t="s">
        <v>99</v>
      </c>
      <c r="F36" s="241"/>
      <c r="G36" s="70" t="s">
        <v>102</v>
      </c>
      <c r="H36" s="142">
        <f>3160</f>
        <v>3160</v>
      </c>
      <c r="I36" s="142">
        <v>3160</v>
      </c>
      <c r="J36" s="142">
        <v>3160</v>
      </c>
    </row>
    <row r="37" spans="1:15" s="60" customFormat="1" ht="34.5" customHeight="1">
      <c r="A37" s="8" t="s">
        <v>76</v>
      </c>
      <c r="B37" s="58" t="s">
        <v>12</v>
      </c>
      <c r="C37" s="58" t="s">
        <v>10</v>
      </c>
      <c r="D37" s="58" t="s">
        <v>19</v>
      </c>
      <c r="E37" s="240" t="s">
        <v>99</v>
      </c>
      <c r="F37" s="241"/>
      <c r="G37" s="58" t="s">
        <v>103</v>
      </c>
      <c r="H37" s="199">
        <f>H38</f>
        <v>50</v>
      </c>
      <c r="I37" s="199">
        <f>I38</f>
        <v>50</v>
      </c>
      <c r="J37" s="199">
        <f>J38</f>
        <v>50</v>
      </c>
      <c r="L37" s="202"/>
      <c r="M37"/>
      <c r="N37"/>
      <c r="O37"/>
    </row>
    <row r="38" spans="1:10" ht="12.75" customHeight="1">
      <c r="A38" s="8" t="s">
        <v>17</v>
      </c>
      <c r="B38" s="5" t="s">
        <v>12</v>
      </c>
      <c r="C38" s="5" t="s">
        <v>10</v>
      </c>
      <c r="D38" s="5" t="s">
        <v>19</v>
      </c>
      <c r="E38" s="240" t="s">
        <v>99</v>
      </c>
      <c r="F38" s="241"/>
      <c r="G38" s="5" t="s">
        <v>77</v>
      </c>
      <c r="H38" s="142">
        <v>50</v>
      </c>
      <c r="I38" s="142">
        <v>50</v>
      </c>
      <c r="J38" s="142">
        <v>50</v>
      </c>
    </row>
    <row r="39" spans="1:12" s="79" customFormat="1" ht="22.5">
      <c r="A39" s="72" t="s">
        <v>112</v>
      </c>
      <c r="B39" s="87" t="s">
        <v>12</v>
      </c>
      <c r="C39" s="87" t="s">
        <v>10</v>
      </c>
      <c r="D39" s="87" t="s">
        <v>19</v>
      </c>
      <c r="E39" s="234" t="s">
        <v>99</v>
      </c>
      <c r="F39" s="251"/>
      <c r="G39" s="83" t="s">
        <v>16</v>
      </c>
      <c r="H39" s="139">
        <f>H41</f>
        <v>750</v>
      </c>
      <c r="I39" s="139">
        <f>I41</f>
        <v>750</v>
      </c>
      <c r="J39" s="139">
        <f>J41</f>
        <v>750</v>
      </c>
      <c r="L39" s="207"/>
    </row>
    <row r="40" spans="1:12" s="71" customFormat="1" ht="33.75">
      <c r="A40" s="72" t="s">
        <v>119</v>
      </c>
      <c r="B40" s="70" t="s">
        <v>12</v>
      </c>
      <c r="C40" s="70" t="s">
        <v>10</v>
      </c>
      <c r="D40" s="70" t="s">
        <v>19</v>
      </c>
      <c r="E40" s="236" t="s">
        <v>99</v>
      </c>
      <c r="F40" s="249"/>
      <c r="G40" s="70" t="s">
        <v>114</v>
      </c>
      <c r="H40" s="142">
        <f>H41</f>
        <v>750</v>
      </c>
      <c r="I40" s="142">
        <f>I41</f>
        <v>750</v>
      </c>
      <c r="J40" s="142">
        <f>J41</f>
        <v>750</v>
      </c>
      <c r="L40" s="203"/>
    </row>
    <row r="41" spans="1:12" s="71" customFormat="1" ht="22.5">
      <c r="A41" s="113" t="s">
        <v>92</v>
      </c>
      <c r="B41" s="70" t="s">
        <v>12</v>
      </c>
      <c r="C41" s="70" t="s">
        <v>10</v>
      </c>
      <c r="D41" s="70" t="s">
        <v>19</v>
      </c>
      <c r="E41" s="236" t="s">
        <v>99</v>
      </c>
      <c r="F41" s="249"/>
      <c r="G41" s="70" t="s">
        <v>91</v>
      </c>
      <c r="H41" s="142">
        <v>750</v>
      </c>
      <c r="I41" s="142">
        <v>750</v>
      </c>
      <c r="J41" s="142">
        <v>750</v>
      </c>
      <c r="L41" s="203"/>
    </row>
    <row r="42" spans="1:12" s="79" customFormat="1" ht="22.5">
      <c r="A42" s="72" t="s">
        <v>112</v>
      </c>
      <c r="B42" s="87" t="s">
        <v>12</v>
      </c>
      <c r="C42" s="87" t="s">
        <v>10</v>
      </c>
      <c r="D42" s="87" t="s">
        <v>19</v>
      </c>
      <c r="E42" s="234" t="s">
        <v>99</v>
      </c>
      <c r="F42" s="251"/>
      <c r="G42" s="83" t="s">
        <v>16</v>
      </c>
      <c r="H42" s="139">
        <f>H43</f>
        <v>2162</v>
      </c>
      <c r="I42" s="139">
        <f>I43</f>
        <v>2088</v>
      </c>
      <c r="J42" s="139">
        <f>J43</f>
        <v>2088</v>
      </c>
      <c r="L42" s="207"/>
    </row>
    <row r="43" spans="1:12" s="71" customFormat="1" ht="33.75">
      <c r="A43" s="72" t="s">
        <v>119</v>
      </c>
      <c r="B43" s="70" t="s">
        <v>12</v>
      </c>
      <c r="C43" s="70" t="s">
        <v>10</v>
      </c>
      <c r="D43" s="70" t="s">
        <v>19</v>
      </c>
      <c r="E43" s="236" t="s">
        <v>99</v>
      </c>
      <c r="F43" s="249"/>
      <c r="G43" s="70" t="s">
        <v>114</v>
      </c>
      <c r="H43" s="142">
        <f>H44+H45</f>
        <v>2162</v>
      </c>
      <c r="I43" s="142">
        <f>I44+I45</f>
        <v>2088</v>
      </c>
      <c r="J43" s="142">
        <f>J44+J45</f>
        <v>2088</v>
      </c>
      <c r="L43" s="203"/>
    </row>
    <row r="44" spans="1:12" s="71" customFormat="1" ht="36" customHeight="1">
      <c r="A44" s="72" t="s">
        <v>115</v>
      </c>
      <c r="B44" s="70" t="s">
        <v>12</v>
      </c>
      <c r="C44" s="70" t="s">
        <v>10</v>
      </c>
      <c r="D44" s="70" t="s">
        <v>19</v>
      </c>
      <c r="E44" s="236" t="s">
        <v>99</v>
      </c>
      <c r="F44" s="249"/>
      <c r="G44" s="70" t="s">
        <v>79</v>
      </c>
      <c r="H44" s="142">
        <f>1718+50-16+50</f>
        <v>1802</v>
      </c>
      <c r="I44" s="142">
        <v>1728</v>
      </c>
      <c r="J44" s="142">
        <v>1728</v>
      </c>
      <c r="L44" s="203"/>
    </row>
    <row r="45" spans="1:12" s="71" customFormat="1" ht="21" customHeight="1">
      <c r="A45" s="72" t="s">
        <v>172</v>
      </c>
      <c r="B45" s="70" t="s">
        <v>12</v>
      </c>
      <c r="C45" s="70" t="s">
        <v>10</v>
      </c>
      <c r="D45" s="70" t="s">
        <v>19</v>
      </c>
      <c r="E45" s="236" t="s">
        <v>99</v>
      </c>
      <c r="F45" s="249"/>
      <c r="G45" s="70" t="s">
        <v>171</v>
      </c>
      <c r="H45" s="142">
        <v>360</v>
      </c>
      <c r="I45" s="142">
        <v>360</v>
      </c>
      <c r="J45" s="142">
        <v>360</v>
      </c>
      <c r="L45" s="203"/>
    </row>
    <row r="46" spans="1:12" s="71" customFormat="1" ht="21" customHeight="1">
      <c r="A46" s="88" t="s">
        <v>271</v>
      </c>
      <c r="B46" s="87" t="s">
        <v>12</v>
      </c>
      <c r="C46" s="87" t="s">
        <v>10</v>
      </c>
      <c r="D46" s="87" t="s">
        <v>19</v>
      </c>
      <c r="E46" s="250" t="s">
        <v>99</v>
      </c>
      <c r="F46" s="251"/>
      <c r="G46" s="87" t="s">
        <v>272</v>
      </c>
      <c r="H46" s="115">
        <f>9.28235+111.4</f>
        <v>120.68235</v>
      </c>
      <c r="I46" s="142">
        <v>0</v>
      </c>
      <c r="J46" s="142">
        <v>0</v>
      </c>
      <c r="K46" s="79"/>
      <c r="L46" s="203"/>
    </row>
    <row r="47" spans="1:12" s="51" customFormat="1" ht="27" customHeight="1">
      <c r="A47" s="88" t="s">
        <v>83</v>
      </c>
      <c r="B47" s="87" t="s">
        <v>12</v>
      </c>
      <c r="C47" s="87" t="s">
        <v>10</v>
      </c>
      <c r="D47" s="87" t="s">
        <v>19</v>
      </c>
      <c r="E47" s="250" t="s">
        <v>99</v>
      </c>
      <c r="F47" s="258"/>
      <c r="G47" s="89">
        <v>850</v>
      </c>
      <c r="H47" s="139">
        <f>H48+H49</f>
        <v>334</v>
      </c>
      <c r="I47" s="139">
        <f>I48</f>
        <v>20</v>
      </c>
      <c r="J47" s="139">
        <f>J48</f>
        <v>20</v>
      </c>
      <c r="L47" s="204"/>
    </row>
    <row r="48" spans="1:10" ht="21" customHeight="1">
      <c r="A48" s="72" t="s">
        <v>84</v>
      </c>
      <c r="B48" s="70" t="s">
        <v>12</v>
      </c>
      <c r="C48" s="70" t="s">
        <v>10</v>
      </c>
      <c r="D48" s="70" t="s">
        <v>19</v>
      </c>
      <c r="E48" s="236" t="s">
        <v>99</v>
      </c>
      <c r="F48" s="237"/>
      <c r="G48" s="76">
        <v>852</v>
      </c>
      <c r="H48" s="142">
        <v>24</v>
      </c>
      <c r="I48" s="142">
        <v>20</v>
      </c>
      <c r="J48" s="142">
        <v>20</v>
      </c>
    </row>
    <row r="49" spans="1:12" ht="22.5" customHeight="1">
      <c r="A49" s="72" t="s">
        <v>176</v>
      </c>
      <c r="B49" s="70" t="s">
        <v>12</v>
      </c>
      <c r="C49" s="70" t="s">
        <v>10</v>
      </c>
      <c r="D49" s="70" t="s">
        <v>19</v>
      </c>
      <c r="E49" s="236" t="s">
        <v>99</v>
      </c>
      <c r="F49" s="237"/>
      <c r="G49" s="76">
        <v>853</v>
      </c>
      <c r="H49" s="142">
        <v>310</v>
      </c>
      <c r="I49" s="142">
        <v>0</v>
      </c>
      <c r="J49" s="142">
        <v>0</v>
      </c>
      <c r="K49" s="201"/>
      <c r="L49" s="212"/>
    </row>
    <row r="50" spans="1:12" ht="31.5" customHeight="1">
      <c r="A50" s="88" t="s">
        <v>147</v>
      </c>
      <c r="B50" s="83" t="s">
        <v>12</v>
      </c>
      <c r="C50" s="83" t="s">
        <v>10</v>
      </c>
      <c r="D50" s="108" t="s">
        <v>19</v>
      </c>
      <c r="E50" s="250" t="s">
        <v>148</v>
      </c>
      <c r="F50" s="258"/>
      <c r="G50" s="109"/>
      <c r="H50" s="139">
        <f>SUM(H51,H54)</f>
        <v>141.4</v>
      </c>
      <c r="I50" s="139">
        <f>SUM(I51,I54)</f>
        <v>134.2</v>
      </c>
      <c r="J50" s="139">
        <f>SUM(J51,J54)</f>
        <v>134.2</v>
      </c>
      <c r="L50" s="223"/>
    </row>
    <row r="51" spans="1:12" s="60" customFormat="1" ht="33.75" customHeight="1">
      <c r="A51" s="80" t="s">
        <v>76</v>
      </c>
      <c r="B51" s="130" t="s">
        <v>12</v>
      </c>
      <c r="C51" s="130" t="s">
        <v>10</v>
      </c>
      <c r="D51" s="131" t="s">
        <v>19</v>
      </c>
      <c r="E51" s="255" t="s">
        <v>148</v>
      </c>
      <c r="F51" s="256"/>
      <c r="G51" s="132">
        <v>120</v>
      </c>
      <c r="H51" s="199">
        <f>SUM(H52:H53)</f>
        <v>127.49</v>
      </c>
      <c r="I51" s="199">
        <f>SUM(I52:I53)</f>
        <v>127.49</v>
      </c>
      <c r="J51" s="199">
        <f>SUM(J52:J53)</f>
        <v>127.49</v>
      </c>
      <c r="L51" s="224"/>
    </row>
    <row r="52" spans="1:14" ht="28.5" customHeight="1">
      <c r="A52" s="72" t="s">
        <v>111</v>
      </c>
      <c r="B52" s="73" t="s">
        <v>12</v>
      </c>
      <c r="C52" s="73" t="s">
        <v>10</v>
      </c>
      <c r="D52" s="134" t="s">
        <v>19</v>
      </c>
      <c r="E52" s="252" t="s">
        <v>148</v>
      </c>
      <c r="F52" s="257"/>
      <c r="G52" s="109">
        <v>121</v>
      </c>
      <c r="H52" s="142">
        <v>97.91859</v>
      </c>
      <c r="I52" s="142">
        <v>97.91859</v>
      </c>
      <c r="J52" s="142">
        <v>97.91859</v>
      </c>
      <c r="L52" s="221"/>
      <c r="N52" s="225"/>
    </row>
    <row r="53" spans="1:12" ht="20.25" customHeight="1">
      <c r="A53" s="72" t="s">
        <v>18</v>
      </c>
      <c r="B53" s="73" t="s">
        <v>12</v>
      </c>
      <c r="C53" s="73" t="s">
        <v>10</v>
      </c>
      <c r="D53" s="134" t="s">
        <v>19</v>
      </c>
      <c r="E53" s="252" t="s">
        <v>148</v>
      </c>
      <c r="F53" s="257"/>
      <c r="G53" s="109">
        <v>129</v>
      </c>
      <c r="H53" s="142">
        <v>29.57141</v>
      </c>
      <c r="I53" s="142">
        <v>29.57141</v>
      </c>
      <c r="J53" s="142">
        <v>29.57141</v>
      </c>
      <c r="L53" s="222"/>
    </row>
    <row r="54" spans="1:12" s="60" customFormat="1" ht="34.5" customHeight="1">
      <c r="A54" s="80" t="s">
        <v>119</v>
      </c>
      <c r="B54" s="130" t="s">
        <v>12</v>
      </c>
      <c r="C54" s="130" t="s">
        <v>10</v>
      </c>
      <c r="D54" s="131" t="s">
        <v>19</v>
      </c>
      <c r="E54" s="255" t="s">
        <v>148</v>
      </c>
      <c r="F54" s="256"/>
      <c r="G54" s="132">
        <v>200</v>
      </c>
      <c r="H54" s="199">
        <f>SUM(H55)</f>
        <v>13.91</v>
      </c>
      <c r="I54" s="199">
        <f>SUM(I55)</f>
        <v>6.71</v>
      </c>
      <c r="J54" s="199">
        <f>SUM(J55)</f>
        <v>6.71</v>
      </c>
      <c r="L54" s="220"/>
    </row>
    <row r="55" spans="1:12" ht="20.25" customHeight="1">
      <c r="A55" s="72" t="s">
        <v>115</v>
      </c>
      <c r="B55" s="73" t="s">
        <v>12</v>
      </c>
      <c r="C55" s="73" t="s">
        <v>10</v>
      </c>
      <c r="D55" s="134" t="s">
        <v>19</v>
      </c>
      <c r="E55" s="252" t="s">
        <v>148</v>
      </c>
      <c r="F55" s="257"/>
      <c r="G55" s="129">
        <v>244</v>
      </c>
      <c r="H55" s="139">
        <f>6.71+7.2</f>
        <v>13.91</v>
      </c>
      <c r="I55" s="139">
        <v>6.71</v>
      </c>
      <c r="J55" s="139">
        <v>6.71</v>
      </c>
      <c r="K55" s="219"/>
      <c r="L55" s="221"/>
    </row>
    <row r="56" spans="1:10" ht="90">
      <c r="A56" s="72" t="s">
        <v>116</v>
      </c>
      <c r="B56" s="83" t="s">
        <v>12</v>
      </c>
      <c r="C56" s="83" t="s">
        <v>10</v>
      </c>
      <c r="D56" s="108" t="s">
        <v>19</v>
      </c>
      <c r="E56" s="250" t="s">
        <v>117</v>
      </c>
      <c r="F56" s="251"/>
      <c r="G56" s="109">
        <v>200</v>
      </c>
      <c r="H56" s="139">
        <f>H59</f>
        <v>0.7</v>
      </c>
      <c r="I56" s="139">
        <f>I59</f>
        <v>0.7</v>
      </c>
      <c r="J56" s="139">
        <f>J59</f>
        <v>0.7</v>
      </c>
    </row>
    <row r="57" spans="1:12" s="79" customFormat="1" ht="22.5">
      <c r="A57" s="72" t="s">
        <v>112</v>
      </c>
      <c r="B57" s="70" t="s">
        <v>12</v>
      </c>
      <c r="C57" s="70" t="s">
        <v>10</v>
      </c>
      <c r="D57" s="70" t="s">
        <v>19</v>
      </c>
      <c r="E57" s="236" t="s">
        <v>117</v>
      </c>
      <c r="F57" s="249"/>
      <c r="G57" s="73" t="s">
        <v>16</v>
      </c>
      <c r="H57" s="142">
        <f>H59</f>
        <v>0.7</v>
      </c>
      <c r="I57" s="142">
        <f>I59</f>
        <v>0.7</v>
      </c>
      <c r="J57" s="142">
        <f>J59</f>
        <v>0.7</v>
      </c>
      <c r="L57" s="207"/>
    </row>
    <row r="58" spans="1:12" s="71" customFormat="1" ht="33.75">
      <c r="A58" s="72" t="s">
        <v>113</v>
      </c>
      <c r="B58" s="70" t="s">
        <v>12</v>
      </c>
      <c r="C58" s="70" t="s">
        <v>10</v>
      </c>
      <c r="D58" s="70" t="s">
        <v>19</v>
      </c>
      <c r="E58" s="236" t="s">
        <v>117</v>
      </c>
      <c r="F58" s="249"/>
      <c r="G58" s="70" t="s">
        <v>114</v>
      </c>
      <c r="H58" s="142">
        <f>H59</f>
        <v>0.7</v>
      </c>
      <c r="I58" s="142">
        <f>I59</f>
        <v>0.7</v>
      </c>
      <c r="J58" s="142">
        <f>J59</f>
        <v>0.7</v>
      </c>
      <c r="L58" s="203"/>
    </row>
    <row r="59" spans="1:12" s="71" customFormat="1" ht="36" customHeight="1">
      <c r="A59" s="72" t="s">
        <v>115</v>
      </c>
      <c r="B59" s="70" t="s">
        <v>12</v>
      </c>
      <c r="C59" s="70" t="s">
        <v>10</v>
      </c>
      <c r="D59" s="70" t="s">
        <v>19</v>
      </c>
      <c r="E59" s="236" t="s">
        <v>117</v>
      </c>
      <c r="F59" s="249"/>
      <c r="G59" s="70" t="s">
        <v>79</v>
      </c>
      <c r="H59" s="142">
        <f>0.7</f>
        <v>0.7</v>
      </c>
      <c r="I59" s="142">
        <v>0.7</v>
      </c>
      <c r="J59" s="142">
        <v>0.7</v>
      </c>
      <c r="L59" s="203"/>
    </row>
    <row r="60" spans="1:12" s="79" customFormat="1" ht="25.5">
      <c r="A60" s="86" t="s">
        <v>46</v>
      </c>
      <c r="B60" s="87" t="s">
        <v>12</v>
      </c>
      <c r="C60" s="87" t="s">
        <v>10</v>
      </c>
      <c r="D60" s="87" t="s">
        <v>45</v>
      </c>
      <c r="E60" s="248" t="s">
        <v>105</v>
      </c>
      <c r="F60" s="232"/>
      <c r="G60" s="87"/>
      <c r="H60" s="139">
        <f aca="true" t="shared" si="3" ref="H60:J61">H63</f>
        <v>0</v>
      </c>
      <c r="I60" s="139">
        <f t="shared" si="3"/>
        <v>0</v>
      </c>
      <c r="J60" s="139">
        <f t="shared" si="3"/>
        <v>0</v>
      </c>
      <c r="L60" s="207"/>
    </row>
    <row r="61" spans="1:12" s="71" customFormat="1" ht="23.25" customHeight="1">
      <c r="A61" s="106" t="s">
        <v>104</v>
      </c>
      <c r="B61" s="6">
        <v>716</v>
      </c>
      <c r="C61" s="6" t="s">
        <v>10</v>
      </c>
      <c r="D61" s="6" t="s">
        <v>45</v>
      </c>
      <c r="E61" s="240" t="s">
        <v>106</v>
      </c>
      <c r="F61" s="241"/>
      <c r="G61" s="6" t="s">
        <v>82</v>
      </c>
      <c r="H61" s="142">
        <f t="shared" si="3"/>
        <v>0</v>
      </c>
      <c r="I61" s="142">
        <f t="shared" si="3"/>
        <v>0</v>
      </c>
      <c r="J61" s="142">
        <f t="shared" si="3"/>
        <v>0</v>
      </c>
      <c r="L61" s="203"/>
    </row>
    <row r="62" spans="1:12" s="71" customFormat="1" ht="36" customHeight="1">
      <c r="A62" s="106" t="s">
        <v>108</v>
      </c>
      <c r="B62" s="6">
        <v>716</v>
      </c>
      <c r="C62" s="6" t="s">
        <v>10</v>
      </c>
      <c r="D62" s="6" t="s">
        <v>45</v>
      </c>
      <c r="E62" s="240" t="s">
        <v>106</v>
      </c>
      <c r="F62" s="241"/>
      <c r="G62" s="6" t="s">
        <v>82</v>
      </c>
      <c r="H62" s="142">
        <f>H64</f>
        <v>0</v>
      </c>
      <c r="I62" s="142">
        <f>I64</f>
        <v>0</v>
      </c>
      <c r="J62" s="142">
        <f>J64</f>
        <v>0</v>
      </c>
      <c r="L62" s="203"/>
    </row>
    <row r="63" spans="1:12" s="71" customFormat="1" ht="24">
      <c r="A63" s="78" t="s">
        <v>96</v>
      </c>
      <c r="B63" s="70" t="s">
        <v>12</v>
      </c>
      <c r="C63" s="70" t="s">
        <v>10</v>
      </c>
      <c r="D63" s="70" t="s">
        <v>45</v>
      </c>
      <c r="E63" s="250" t="s">
        <v>118</v>
      </c>
      <c r="F63" s="251"/>
      <c r="G63" s="70" t="s">
        <v>82</v>
      </c>
      <c r="H63" s="142">
        <f>H64</f>
        <v>0</v>
      </c>
      <c r="I63" s="142">
        <f aca="true" t="shared" si="4" ref="I63:J65">I64</f>
        <v>0</v>
      </c>
      <c r="J63" s="142">
        <f t="shared" si="4"/>
        <v>0</v>
      </c>
      <c r="L63" s="203"/>
    </row>
    <row r="64" spans="1:10" ht="12.75">
      <c r="A64" s="78" t="s">
        <v>97</v>
      </c>
      <c r="B64" s="70" t="s">
        <v>12</v>
      </c>
      <c r="C64" s="70" t="s">
        <v>10</v>
      </c>
      <c r="D64" s="70" t="s">
        <v>45</v>
      </c>
      <c r="E64" s="252" t="s">
        <v>118</v>
      </c>
      <c r="F64" s="253"/>
      <c r="G64" s="70"/>
      <c r="H64" s="142">
        <f>H65</f>
        <v>0</v>
      </c>
      <c r="I64" s="142">
        <f t="shared" si="4"/>
        <v>0</v>
      </c>
      <c r="J64" s="142">
        <f t="shared" si="4"/>
        <v>0</v>
      </c>
    </row>
    <row r="65" spans="1:10" ht="12.75">
      <c r="A65" s="78" t="s">
        <v>15</v>
      </c>
      <c r="B65" s="70" t="s">
        <v>12</v>
      </c>
      <c r="C65" s="70" t="s">
        <v>10</v>
      </c>
      <c r="D65" s="70" t="s">
        <v>45</v>
      </c>
      <c r="E65" s="252" t="s">
        <v>118</v>
      </c>
      <c r="F65" s="253"/>
      <c r="G65" s="70" t="s">
        <v>16</v>
      </c>
      <c r="H65" s="142">
        <f>H66</f>
        <v>0</v>
      </c>
      <c r="I65" s="142">
        <f t="shared" si="4"/>
        <v>0</v>
      </c>
      <c r="J65" s="142">
        <f t="shared" si="4"/>
        <v>0</v>
      </c>
    </row>
    <row r="66" spans="1:10" ht="12.75">
      <c r="A66" s="78" t="s">
        <v>20</v>
      </c>
      <c r="B66" s="70" t="s">
        <v>12</v>
      </c>
      <c r="C66" s="70" t="s">
        <v>10</v>
      </c>
      <c r="D66" s="70" t="s">
        <v>45</v>
      </c>
      <c r="E66" s="271" t="s">
        <v>118</v>
      </c>
      <c r="F66" s="272"/>
      <c r="G66" s="70" t="s">
        <v>79</v>
      </c>
      <c r="H66" s="142">
        <v>0</v>
      </c>
      <c r="I66" s="142">
        <v>0</v>
      </c>
      <c r="J66" s="142">
        <v>0</v>
      </c>
    </row>
    <row r="67" spans="1:10" ht="12.75">
      <c r="A67" s="86" t="s">
        <v>28</v>
      </c>
      <c r="B67" s="87" t="s">
        <v>12</v>
      </c>
      <c r="C67" s="87" t="s">
        <v>10</v>
      </c>
      <c r="D67" s="110" t="s">
        <v>26</v>
      </c>
      <c r="E67" s="248" t="s">
        <v>105</v>
      </c>
      <c r="F67" s="232"/>
      <c r="G67" s="111" t="s">
        <v>82</v>
      </c>
      <c r="H67" s="139">
        <f>H68</f>
        <v>60</v>
      </c>
      <c r="I67" s="139">
        <f>I68</f>
        <v>100</v>
      </c>
      <c r="J67" s="139">
        <f>J68</f>
        <v>100</v>
      </c>
    </row>
    <row r="68" spans="1:10" ht="12.75" customHeight="1">
      <c r="A68" s="106" t="s">
        <v>104</v>
      </c>
      <c r="B68" s="6">
        <v>716</v>
      </c>
      <c r="C68" s="6" t="s">
        <v>10</v>
      </c>
      <c r="D68" s="6" t="s">
        <v>26</v>
      </c>
      <c r="E68" s="228" t="s">
        <v>109</v>
      </c>
      <c r="F68" s="230"/>
      <c r="G68" s="6" t="s">
        <v>82</v>
      </c>
      <c r="H68" s="142">
        <f>H71</f>
        <v>60</v>
      </c>
      <c r="I68" s="142">
        <f>I71</f>
        <v>100</v>
      </c>
      <c r="J68" s="142">
        <f>J71</f>
        <v>100</v>
      </c>
    </row>
    <row r="69" spans="1:10" ht="12.75" customHeight="1">
      <c r="A69" s="106" t="s">
        <v>108</v>
      </c>
      <c r="B69" s="6">
        <v>716</v>
      </c>
      <c r="C69" s="6" t="s">
        <v>10</v>
      </c>
      <c r="D69" s="6" t="s">
        <v>26</v>
      </c>
      <c r="E69" s="228" t="s">
        <v>109</v>
      </c>
      <c r="F69" s="230"/>
      <c r="G69" s="6" t="s">
        <v>82</v>
      </c>
      <c r="H69" s="142">
        <f>H71</f>
        <v>60</v>
      </c>
      <c r="I69" s="142">
        <f>I71</f>
        <v>100</v>
      </c>
      <c r="J69" s="142">
        <f>J71</f>
        <v>100</v>
      </c>
    </row>
    <row r="70" spans="1:10" ht="12.75" customHeight="1">
      <c r="A70" s="90" t="s">
        <v>60</v>
      </c>
      <c r="B70" s="70" t="s">
        <v>12</v>
      </c>
      <c r="C70" s="70" t="s">
        <v>10</v>
      </c>
      <c r="D70" s="70" t="s">
        <v>26</v>
      </c>
      <c r="E70" s="228" t="s">
        <v>109</v>
      </c>
      <c r="F70" s="230"/>
      <c r="G70" s="70"/>
      <c r="H70" s="142">
        <f aca="true" t="shared" si="5" ref="H70:J71">H71</f>
        <v>60</v>
      </c>
      <c r="I70" s="142">
        <f t="shared" si="5"/>
        <v>100</v>
      </c>
      <c r="J70" s="142">
        <f t="shared" si="5"/>
        <v>100</v>
      </c>
    </row>
    <row r="71" spans="1:10" ht="23.25" customHeight="1">
      <c r="A71" s="88" t="s">
        <v>62</v>
      </c>
      <c r="B71" s="70" t="s">
        <v>12</v>
      </c>
      <c r="C71" s="70" t="s">
        <v>10</v>
      </c>
      <c r="D71" s="70" t="s">
        <v>26</v>
      </c>
      <c r="E71" s="228" t="s">
        <v>120</v>
      </c>
      <c r="F71" s="230"/>
      <c r="G71" s="70" t="s">
        <v>86</v>
      </c>
      <c r="H71" s="142">
        <f t="shared" si="5"/>
        <v>60</v>
      </c>
      <c r="I71" s="142">
        <f t="shared" si="5"/>
        <v>100</v>
      </c>
      <c r="J71" s="142">
        <f t="shared" si="5"/>
        <v>100</v>
      </c>
    </row>
    <row r="72" spans="1:10" ht="12.75">
      <c r="A72" s="72" t="s">
        <v>89</v>
      </c>
      <c r="B72" s="70" t="s">
        <v>12</v>
      </c>
      <c r="C72" s="70" t="s">
        <v>10</v>
      </c>
      <c r="D72" s="70" t="s">
        <v>26</v>
      </c>
      <c r="E72" s="228" t="s">
        <v>120</v>
      </c>
      <c r="F72" s="230"/>
      <c r="G72" s="70" t="s">
        <v>86</v>
      </c>
      <c r="H72" s="142">
        <v>60</v>
      </c>
      <c r="I72" s="142">
        <v>100</v>
      </c>
      <c r="J72" s="142">
        <v>100</v>
      </c>
    </row>
    <row r="73" spans="1:10" ht="12.75">
      <c r="A73" s="91" t="s">
        <v>30</v>
      </c>
      <c r="B73" s="87" t="s">
        <v>12</v>
      </c>
      <c r="C73" s="92" t="s">
        <v>11</v>
      </c>
      <c r="D73" s="92"/>
      <c r="E73" s="248"/>
      <c r="F73" s="232"/>
      <c r="G73" s="105"/>
      <c r="H73" s="139">
        <f>H74</f>
        <v>151.6</v>
      </c>
      <c r="I73" s="139">
        <f>I74</f>
        <v>147.7</v>
      </c>
      <c r="J73" s="139">
        <f>J74</f>
        <v>153.1</v>
      </c>
    </row>
    <row r="74" spans="1:10" ht="25.5">
      <c r="A74" s="94" t="s">
        <v>31</v>
      </c>
      <c r="B74" s="70" t="s">
        <v>12</v>
      </c>
      <c r="C74" s="75" t="s">
        <v>11</v>
      </c>
      <c r="D74" s="75" t="s">
        <v>32</v>
      </c>
      <c r="E74" s="228" t="s">
        <v>105</v>
      </c>
      <c r="F74" s="230"/>
      <c r="G74" s="105" t="s">
        <v>82</v>
      </c>
      <c r="H74" s="142">
        <f>H76</f>
        <v>151.6</v>
      </c>
      <c r="I74" s="142">
        <f>I76</f>
        <v>147.7</v>
      </c>
      <c r="J74" s="142">
        <f>J76</f>
        <v>153.1</v>
      </c>
    </row>
    <row r="75" spans="1:10" ht="12.75" customHeight="1">
      <c r="A75" s="211" t="s">
        <v>104</v>
      </c>
      <c r="B75" s="6">
        <v>716</v>
      </c>
      <c r="C75" s="75" t="s">
        <v>11</v>
      </c>
      <c r="D75" s="75" t="s">
        <v>32</v>
      </c>
      <c r="E75" s="228" t="s">
        <v>121</v>
      </c>
      <c r="F75" s="241"/>
      <c r="G75" s="6" t="s">
        <v>82</v>
      </c>
      <c r="H75" s="142">
        <f>H76</f>
        <v>151.6</v>
      </c>
      <c r="I75" s="142">
        <f>I76</f>
        <v>147.7</v>
      </c>
      <c r="J75" s="142">
        <f>J76</f>
        <v>153.1</v>
      </c>
    </row>
    <row r="76" spans="1:10" ht="37.5" customHeight="1">
      <c r="A76" s="95" t="s">
        <v>63</v>
      </c>
      <c r="B76" s="70" t="s">
        <v>12</v>
      </c>
      <c r="C76" s="75" t="s">
        <v>11</v>
      </c>
      <c r="D76" s="75" t="s">
        <v>32</v>
      </c>
      <c r="E76" s="228" t="s">
        <v>122</v>
      </c>
      <c r="F76" s="241"/>
      <c r="G76" s="105"/>
      <c r="H76" s="142">
        <f>H77+H80</f>
        <v>151.6</v>
      </c>
      <c r="I76" s="142">
        <f>I77+I80</f>
        <v>147.7</v>
      </c>
      <c r="J76" s="142">
        <f>J77+J80</f>
        <v>153.1</v>
      </c>
    </row>
    <row r="77" spans="1:10" ht="22.5">
      <c r="A77" s="8" t="s">
        <v>110</v>
      </c>
      <c r="B77" s="5" t="s">
        <v>12</v>
      </c>
      <c r="C77" s="75" t="s">
        <v>11</v>
      </c>
      <c r="D77" s="75" t="s">
        <v>32</v>
      </c>
      <c r="E77" s="228" t="s">
        <v>122</v>
      </c>
      <c r="F77" s="241"/>
      <c r="G77" s="5" t="s">
        <v>103</v>
      </c>
      <c r="H77" s="142">
        <f>H79+H78</f>
        <v>143.22</v>
      </c>
      <c r="I77" s="142">
        <f>I79+I78</f>
        <v>130.2</v>
      </c>
      <c r="J77" s="142">
        <f>J79+J78</f>
        <v>130.2</v>
      </c>
    </row>
    <row r="78" spans="1:10" ht="22.5">
      <c r="A78" s="72" t="s">
        <v>111</v>
      </c>
      <c r="B78" s="70" t="s">
        <v>12</v>
      </c>
      <c r="C78" s="75" t="s">
        <v>11</v>
      </c>
      <c r="D78" s="75" t="s">
        <v>32</v>
      </c>
      <c r="E78" s="228" t="s">
        <v>122</v>
      </c>
      <c r="F78" s="241"/>
      <c r="G78" s="70" t="s">
        <v>75</v>
      </c>
      <c r="H78" s="142">
        <f>100+10</f>
        <v>110</v>
      </c>
      <c r="I78" s="142">
        <v>100</v>
      </c>
      <c r="J78" s="142">
        <v>100</v>
      </c>
    </row>
    <row r="79" spans="1:10" ht="12.75" customHeight="1">
      <c r="A79" s="72" t="s">
        <v>18</v>
      </c>
      <c r="B79" s="70" t="s">
        <v>12</v>
      </c>
      <c r="C79" s="75" t="s">
        <v>11</v>
      </c>
      <c r="D79" s="75" t="s">
        <v>32</v>
      </c>
      <c r="E79" s="228" t="s">
        <v>122</v>
      </c>
      <c r="F79" s="241"/>
      <c r="G79" s="70" t="s">
        <v>102</v>
      </c>
      <c r="H79" s="142">
        <f>30.2+3.02</f>
        <v>33.22</v>
      </c>
      <c r="I79" s="142">
        <v>30.2</v>
      </c>
      <c r="J79" s="142">
        <v>30.2</v>
      </c>
    </row>
    <row r="80" spans="1:10" ht="22.5" customHeight="1">
      <c r="A80" s="88" t="s">
        <v>112</v>
      </c>
      <c r="B80" s="87" t="s">
        <v>12</v>
      </c>
      <c r="C80" s="75" t="s">
        <v>11</v>
      </c>
      <c r="D80" s="75" t="s">
        <v>32</v>
      </c>
      <c r="E80" s="228" t="s">
        <v>122</v>
      </c>
      <c r="F80" s="229"/>
      <c r="G80" s="83" t="s">
        <v>16</v>
      </c>
      <c r="H80" s="139">
        <f>H82</f>
        <v>8.379999999999999</v>
      </c>
      <c r="I80" s="139">
        <f>I82</f>
        <v>17.5</v>
      </c>
      <c r="J80" s="139">
        <f>J82</f>
        <v>22.9</v>
      </c>
    </row>
    <row r="81" spans="1:10" ht="33.75" customHeight="1">
      <c r="A81" s="72" t="s">
        <v>119</v>
      </c>
      <c r="B81" s="70" t="s">
        <v>12</v>
      </c>
      <c r="C81" s="75" t="s">
        <v>11</v>
      </c>
      <c r="D81" s="75" t="s">
        <v>32</v>
      </c>
      <c r="E81" s="228" t="s">
        <v>122</v>
      </c>
      <c r="F81" s="229"/>
      <c r="G81" s="70" t="s">
        <v>114</v>
      </c>
      <c r="H81" s="142">
        <f>H82</f>
        <v>8.379999999999999</v>
      </c>
      <c r="I81" s="142">
        <f>I82</f>
        <v>17.5</v>
      </c>
      <c r="J81" s="142">
        <f>J82</f>
        <v>22.9</v>
      </c>
    </row>
    <row r="82" spans="1:10" ht="33.75">
      <c r="A82" s="72" t="s">
        <v>115</v>
      </c>
      <c r="B82" s="70" t="s">
        <v>12</v>
      </c>
      <c r="C82" s="75" t="s">
        <v>11</v>
      </c>
      <c r="D82" s="75" t="s">
        <v>32</v>
      </c>
      <c r="E82" s="228" t="s">
        <v>122</v>
      </c>
      <c r="F82" s="229"/>
      <c r="G82" s="70" t="s">
        <v>79</v>
      </c>
      <c r="H82" s="142">
        <f>12.6-4.22</f>
        <v>8.379999999999999</v>
      </c>
      <c r="I82" s="142">
        <v>17.5</v>
      </c>
      <c r="J82" s="142">
        <v>22.9</v>
      </c>
    </row>
    <row r="83" spans="1:10" ht="33" customHeight="1">
      <c r="A83" s="91" t="s">
        <v>123</v>
      </c>
      <c r="B83" s="87" t="s">
        <v>12</v>
      </c>
      <c r="C83" s="92" t="s">
        <v>32</v>
      </c>
      <c r="D83" s="92"/>
      <c r="E83" s="248"/>
      <c r="F83" s="232"/>
      <c r="G83" s="105"/>
      <c r="H83" s="139">
        <f>H84+H92</f>
        <v>100</v>
      </c>
      <c r="I83" s="139">
        <f>I84+I92</f>
        <v>100</v>
      </c>
      <c r="J83" s="139">
        <f>J84+J92</f>
        <v>100</v>
      </c>
    </row>
    <row r="84" spans="1:10" ht="12.75">
      <c r="A84" s="94" t="s">
        <v>255</v>
      </c>
      <c r="B84" s="83" t="s">
        <v>12</v>
      </c>
      <c r="C84" s="84" t="s">
        <v>32</v>
      </c>
      <c r="D84" s="84" t="s">
        <v>51</v>
      </c>
      <c r="E84" s="231" t="s">
        <v>105</v>
      </c>
      <c r="F84" s="232"/>
      <c r="G84" s="107" t="s">
        <v>82</v>
      </c>
      <c r="H84" s="139">
        <f aca="true" t="shared" si="6" ref="H84:J90">H85</f>
        <v>50</v>
      </c>
      <c r="I84" s="139">
        <f t="shared" si="6"/>
        <v>50</v>
      </c>
      <c r="J84" s="139">
        <f t="shared" si="6"/>
        <v>50</v>
      </c>
    </row>
    <row r="85" spans="1:10" ht="25.5">
      <c r="A85" s="106" t="s">
        <v>104</v>
      </c>
      <c r="B85" s="6">
        <v>716</v>
      </c>
      <c r="C85" s="75" t="s">
        <v>32</v>
      </c>
      <c r="D85" s="75" t="s">
        <v>51</v>
      </c>
      <c r="E85" s="228" t="s">
        <v>109</v>
      </c>
      <c r="F85" s="230"/>
      <c r="G85" s="6" t="s">
        <v>82</v>
      </c>
      <c r="H85" s="142">
        <f t="shared" si="6"/>
        <v>50</v>
      </c>
      <c r="I85" s="142">
        <f t="shared" si="6"/>
        <v>50</v>
      </c>
      <c r="J85" s="142">
        <f t="shared" si="6"/>
        <v>50</v>
      </c>
    </row>
    <row r="86" spans="1:10" ht="38.25">
      <c r="A86" s="106" t="s">
        <v>108</v>
      </c>
      <c r="B86" s="6">
        <v>716</v>
      </c>
      <c r="C86" s="75" t="s">
        <v>32</v>
      </c>
      <c r="D86" s="75" t="s">
        <v>51</v>
      </c>
      <c r="E86" s="228" t="s">
        <v>109</v>
      </c>
      <c r="F86" s="230"/>
      <c r="G86" s="6" t="s">
        <v>82</v>
      </c>
      <c r="H86" s="142">
        <f t="shared" si="6"/>
        <v>50</v>
      </c>
      <c r="I86" s="142">
        <f t="shared" si="6"/>
        <v>50</v>
      </c>
      <c r="J86" s="142">
        <f t="shared" si="6"/>
        <v>50</v>
      </c>
    </row>
    <row r="87" spans="1:10" ht="38.25">
      <c r="A87" s="29" t="s">
        <v>60</v>
      </c>
      <c r="B87" s="6">
        <v>716</v>
      </c>
      <c r="C87" s="75" t="s">
        <v>32</v>
      </c>
      <c r="D87" s="75" t="s">
        <v>51</v>
      </c>
      <c r="E87" s="228" t="s">
        <v>109</v>
      </c>
      <c r="F87" s="230"/>
      <c r="G87" s="6" t="s">
        <v>82</v>
      </c>
      <c r="H87" s="142">
        <f>H88</f>
        <v>50</v>
      </c>
      <c r="I87" s="142">
        <f t="shared" si="6"/>
        <v>50</v>
      </c>
      <c r="J87" s="142">
        <f t="shared" si="6"/>
        <v>50</v>
      </c>
    </row>
    <row r="88" spans="1:10" ht="22.5">
      <c r="A88" s="8" t="s">
        <v>166</v>
      </c>
      <c r="B88" s="6">
        <v>716</v>
      </c>
      <c r="C88" s="75" t="s">
        <v>32</v>
      </c>
      <c r="D88" s="75" t="s">
        <v>51</v>
      </c>
      <c r="E88" s="228" t="s">
        <v>124</v>
      </c>
      <c r="F88" s="230"/>
      <c r="G88" s="6" t="s">
        <v>82</v>
      </c>
      <c r="H88" s="142">
        <f t="shared" si="6"/>
        <v>50</v>
      </c>
      <c r="I88" s="142">
        <f t="shared" si="6"/>
        <v>50</v>
      </c>
      <c r="J88" s="142">
        <f t="shared" si="6"/>
        <v>50</v>
      </c>
    </row>
    <row r="89" spans="1:10" ht="27" customHeight="1">
      <c r="A89" s="88" t="s">
        <v>112</v>
      </c>
      <c r="B89" s="87" t="s">
        <v>12</v>
      </c>
      <c r="C89" s="75" t="s">
        <v>32</v>
      </c>
      <c r="D89" s="75" t="s">
        <v>51</v>
      </c>
      <c r="E89" s="228" t="s">
        <v>124</v>
      </c>
      <c r="F89" s="230"/>
      <c r="G89" s="83" t="s">
        <v>16</v>
      </c>
      <c r="H89" s="139">
        <f t="shared" si="6"/>
        <v>50</v>
      </c>
      <c r="I89" s="139">
        <f t="shared" si="6"/>
        <v>50</v>
      </c>
      <c r="J89" s="139">
        <f t="shared" si="6"/>
        <v>50</v>
      </c>
    </row>
    <row r="90" spans="1:10" ht="33.75">
      <c r="A90" s="72" t="s">
        <v>119</v>
      </c>
      <c r="B90" s="70" t="s">
        <v>12</v>
      </c>
      <c r="C90" s="75" t="s">
        <v>32</v>
      </c>
      <c r="D90" s="75" t="s">
        <v>51</v>
      </c>
      <c r="E90" s="228" t="s">
        <v>124</v>
      </c>
      <c r="F90" s="230"/>
      <c r="G90" s="70" t="s">
        <v>114</v>
      </c>
      <c r="H90" s="142">
        <f t="shared" si="6"/>
        <v>50</v>
      </c>
      <c r="I90" s="142">
        <f t="shared" si="6"/>
        <v>50</v>
      </c>
      <c r="J90" s="142">
        <f t="shared" si="6"/>
        <v>50</v>
      </c>
    </row>
    <row r="91" spans="1:10" ht="33.75">
      <c r="A91" s="72" t="s">
        <v>115</v>
      </c>
      <c r="B91" s="70" t="s">
        <v>12</v>
      </c>
      <c r="C91" s="75" t="s">
        <v>32</v>
      </c>
      <c r="D91" s="75" t="s">
        <v>51</v>
      </c>
      <c r="E91" s="228" t="s">
        <v>124</v>
      </c>
      <c r="F91" s="230"/>
      <c r="G91" s="70" t="s">
        <v>79</v>
      </c>
      <c r="H91" s="142">
        <v>50</v>
      </c>
      <c r="I91" s="142">
        <v>50</v>
      </c>
      <c r="J91" s="142">
        <v>50</v>
      </c>
    </row>
    <row r="92" spans="1:10" ht="51">
      <c r="A92" s="94" t="s">
        <v>254</v>
      </c>
      <c r="B92" s="83" t="s">
        <v>12</v>
      </c>
      <c r="C92" s="84" t="s">
        <v>32</v>
      </c>
      <c r="D92" s="84" t="s">
        <v>65</v>
      </c>
      <c r="E92" s="231" t="s">
        <v>105</v>
      </c>
      <c r="F92" s="232"/>
      <c r="G92" s="107" t="s">
        <v>82</v>
      </c>
      <c r="H92" s="139">
        <f aca="true" t="shared" si="7" ref="H92:J98">H93</f>
        <v>50</v>
      </c>
      <c r="I92" s="139">
        <f t="shared" si="7"/>
        <v>50</v>
      </c>
      <c r="J92" s="139">
        <f t="shared" si="7"/>
        <v>50</v>
      </c>
    </row>
    <row r="93" spans="1:10" ht="25.5">
      <c r="A93" s="106" t="s">
        <v>104</v>
      </c>
      <c r="B93" s="6">
        <v>716</v>
      </c>
      <c r="C93" s="84" t="s">
        <v>32</v>
      </c>
      <c r="D93" s="84" t="s">
        <v>65</v>
      </c>
      <c r="E93" s="228" t="s">
        <v>109</v>
      </c>
      <c r="F93" s="230"/>
      <c r="G93" s="6" t="s">
        <v>82</v>
      </c>
      <c r="H93" s="142">
        <f t="shared" si="7"/>
        <v>50</v>
      </c>
      <c r="I93" s="142">
        <f t="shared" si="7"/>
        <v>50</v>
      </c>
      <c r="J93" s="142">
        <f t="shared" si="7"/>
        <v>50</v>
      </c>
    </row>
    <row r="94" spans="1:10" ht="36.75" customHeight="1">
      <c r="A94" s="106" t="s">
        <v>108</v>
      </c>
      <c r="B94" s="6">
        <v>716</v>
      </c>
      <c r="C94" s="84" t="s">
        <v>32</v>
      </c>
      <c r="D94" s="84" t="s">
        <v>65</v>
      </c>
      <c r="E94" s="228" t="s">
        <v>109</v>
      </c>
      <c r="F94" s="230"/>
      <c r="G94" s="6" t="s">
        <v>82</v>
      </c>
      <c r="H94" s="142">
        <f t="shared" si="7"/>
        <v>50</v>
      </c>
      <c r="I94" s="142">
        <f t="shared" si="7"/>
        <v>50</v>
      </c>
      <c r="J94" s="142">
        <f t="shared" si="7"/>
        <v>50</v>
      </c>
    </row>
    <row r="95" spans="1:10" ht="40.5" customHeight="1">
      <c r="A95" s="29" t="s">
        <v>60</v>
      </c>
      <c r="B95" s="6">
        <v>716</v>
      </c>
      <c r="C95" s="84" t="s">
        <v>32</v>
      </c>
      <c r="D95" s="84" t="s">
        <v>65</v>
      </c>
      <c r="E95" s="228" t="s">
        <v>109</v>
      </c>
      <c r="F95" s="230"/>
      <c r="G95" s="6" t="s">
        <v>82</v>
      </c>
      <c r="H95" s="142">
        <f t="shared" si="7"/>
        <v>50</v>
      </c>
      <c r="I95" s="142">
        <f t="shared" si="7"/>
        <v>50</v>
      </c>
      <c r="J95" s="142">
        <f t="shared" si="7"/>
        <v>50</v>
      </c>
    </row>
    <row r="96" spans="1:10" ht="33.75">
      <c r="A96" s="8" t="s">
        <v>165</v>
      </c>
      <c r="B96" s="6">
        <v>716</v>
      </c>
      <c r="C96" s="84" t="s">
        <v>32</v>
      </c>
      <c r="D96" s="84" t="s">
        <v>65</v>
      </c>
      <c r="E96" s="228" t="s">
        <v>125</v>
      </c>
      <c r="F96" s="230"/>
      <c r="G96" s="6" t="s">
        <v>82</v>
      </c>
      <c r="H96" s="142">
        <f t="shared" si="7"/>
        <v>50</v>
      </c>
      <c r="I96" s="142">
        <f t="shared" si="7"/>
        <v>50</v>
      </c>
      <c r="J96" s="142">
        <f t="shared" si="7"/>
        <v>50</v>
      </c>
    </row>
    <row r="97" spans="1:10" ht="22.5">
      <c r="A97" s="88" t="s">
        <v>112</v>
      </c>
      <c r="B97" s="87" t="s">
        <v>12</v>
      </c>
      <c r="C97" s="84" t="s">
        <v>32</v>
      </c>
      <c r="D97" s="84" t="s">
        <v>65</v>
      </c>
      <c r="E97" s="228" t="s">
        <v>125</v>
      </c>
      <c r="F97" s="230"/>
      <c r="G97" s="83" t="s">
        <v>16</v>
      </c>
      <c r="H97" s="139">
        <f t="shared" si="7"/>
        <v>50</v>
      </c>
      <c r="I97" s="139">
        <f t="shared" si="7"/>
        <v>50</v>
      </c>
      <c r="J97" s="139">
        <f t="shared" si="7"/>
        <v>50</v>
      </c>
    </row>
    <row r="98" spans="1:10" ht="33.75">
      <c r="A98" s="72" t="s">
        <v>119</v>
      </c>
      <c r="B98" s="70" t="s">
        <v>12</v>
      </c>
      <c r="C98" s="84" t="s">
        <v>32</v>
      </c>
      <c r="D98" s="84" t="s">
        <v>65</v>
      </c>
      <c r="E98" s="228" t="s">
        <v>125</v>
      </c>
      <c r="F98" s="230"/>
      <c r="G98" s="70" t="s">
        <v>114</v>
      </c>
      <c r="H98" s="142">
        <f t="shared" si="7"/>
        <v>50</v>
      </c>
      <c r="I98" s="142">
        <f t="shared" si="7"/>
        <v>50</v>
      </c>
      <c r="J98" s="142">
        <f t="shared" si="7"/>
        <v>50</v>
      </c>
    </row>
    <row r="99" spans="1:10" ht="33.75">
      <c r="A99" s="72" t="s">
        <v>115</v>
      </c>
      <c r="B99" s="70" t="s">
        <v>12</v>
      </c>
      <c r="C99" s="84" t="s">
        <v>32</v>
      </c>
      <c r="D99" s="84" t="s">
        <v>65</v>
      </c>
      <c r="E99" s="228" t="s">
        <v>125</v>
      </c>
      <c r="F99" s="230"/>
      <c r="G99" s="70" t="s">
        <v>79</v>
      </c>
      <c r="H99" s="142">
        <v>50</v>
      </c>
      <c r="I99" s="142">
        <v>50</v>
      </c>
      <c r="J99" s="142">
        <v>50</v>
      </c>
    </row>
    <row r="100" spans="1:10" ht="12.75">
      <c r="A100" s="91" t="s">
        <v>56</v>
      </c>
      <c r="B100" s="97" t="s">
        <v>12</v>
      </c>
      <c r="C100" s="97" t="s">
        <v>19</v>
      </c>
      <c r="D100" s="98"/>
      <c r="E100" s="228"/>
      <c r="F100" s="230"/>
      <c r="G100" s="75"/>
      <c r="H100" s="139">
        <f>H102+H108</f>
        <v>7676.32</v>
      </c>
      <c r="I100" s="139">
        <f>I102+I108</f>
        <v>1468.4</v>
      </c>
      <c r="J100" s="139">
        <f>J102+J108</f>
        <v>1585.96</v>
      </c>
    </row>
    <row r="101" spans="1:10" ht="25.5">
      <c r="A101" s="106" t="s">
        <v>126</v>
      </c>
      <c r="B101" s="6">
        <v>716</v>
      </c>
      <c r="C101" s="98" t="s">
        <v>19</v>
      </c>
      <c r="D101" s="98" t="s">
        <v>51</v>
      </c>
      <c r="E101" s="228" t="s">
        <v>127</v>
      </c>
      <c r="F101" s="230"/>
      <c r="G101" s="6" t="s">
        <v>82</v>
      </c>
      <c r="H101" s="142">
        <f>H102</f>
        <v>6201.32</v>
      </c>
      <c r="I101" s="142">
        <f aca="true" t="shared" si="8" ref="I101:J103">I102</f>
        <v>1468.4</v>
      </c>
      <c r="J101" s="142">
        <f t="shared" si="8"/>
        <v>1585.96</v>
      </c>
    </row>
    <row r="102" spans="1:10" ht="89.25">
      <c r="A102" s="91" t="s">
        <v>95</v>
      </c>
      <c r="B102" s="81" t="s">
        <v>12</v>
      </c>
      <c r="C102" s="101" t="s">
        <v>19</v>
      </c>
      <c r="D102" s="101" t="s">
        <v>51</v>
      </c>
      <c r="E102" s="228" t="s">
        <v>127</v>
      </c>
      <c r="F102" s="230"/>
      <c r="G102" s="101"/>
      <c r="H102" s="199">
        <f>H103</f>
        <v>6201.32</v>
      </c>
      <c r="I102" s="199">
        <f t="shared" si="8"/>
        <v>1468.4</v>
      </c>
      <c r="J102" s="199">
        <f t="shared" si="8"/>
        <v>1585.96</v>
      </c>
    </row>
    <row r="103" spans="1:10" ht="127.5">
      <c r="A103" s="102" t="s">
        <v>72</v>
      </c>
      <c r="B103" s="73" t="s">
        <v>12</v>
      </c>
      <c r="C103" s="74" t="s">
        <v>19</v>
      </c>
      <c r="D103" s="74" t="s">
        <v>51</v>
      </c>
      <c r="E103" s="228" t="s">
        <v>128</v>
      </c>
      <c r="F103" s="229"/>
      <c r="G103" s="101"/>
      <c r="H103" s="142">
        <f>H104</f>
        <v>6201.32</v>
      </c>
      <c r="I103" s="142">
        <f t="shared" si="8"/>
        <v>1468.4</v>
      </c>
      <c r="J103" s="142">
        <f t="shared" si="8"/>
        <v>1585.96</v>
      </c>
    </row>
    <row r="104" spans="1:10" ht="21.75" customHeight="1">
      <c r="A104" s="88" t="s">
        <v>112</v>
      </c>
      <c r="B104" s="70" t="s">
        <v>12</v>
      </c>
      <c r="C104" s="75" t="s">
        <v>19</v>
      </c>
      <c r="D104" s="75" t="s">
        <v>51</v>
      </c>
      <c r="E104" s="228" t="s">
        <v>128</v>
      </c>
      <c r="F104" s="229"/>
      <c r="G104" s="75"/>
      <c r="H104" s="142">
        <f>SUM(H105)</f>
        <v>6201.32</v>
      </c>
      <c r="I104" s="142">
        <f>SUM(I105)</f>
        <v>1468.4</v>
      </c>
      <c r="J104" s="142">
        <f>SUM(J105)</f>
        <v>1585.96</v>
      </c>
    </row>
    <row r="105" spans="1:10" ht="40.5" customHeight="1">
      <c r="A105" s="72" t="s">
        <v>119</v>
      </c>
      <c r="B105" s="70" t="s">
        <v>12</v>
      </c>
      <c r="C105" s="75" t="s">
        <v>19</v>
      </c>
      <c r="D105" s="75" t="s">
        <v>51</v>
      </c>
      <c r="E105" s="228" t="s">
        <v>128</v>
      </c>
      <c r="F105" s="229"/>
      <c r="G105" s="83" t="s">
        <v>16</v>
      </c>
      <c r="H105" s="142">
        <f aca="true" t="shared" si="9" ref="H105:J106">H106</f>
        <v>6201.32</v>
      </c>
      <c r="I105" s="142">
        <f t="shared" si="9"/>
        <v>1468.4</v>
      </c>
      <c r="J105" s="142">
        <f t="shared" si="9"/>
        <v>1585.96</v>
      </c>
    </row>
    <row r="106" spans="1:12" s="60" customFormat="1" ht="34.5" customHeight="1">
      <c r="A106" s="72" t="s">
        <v>115</v>
      </c>
      <c r="B106" s="70" t="s">
        <v>12</v>
      </c>
      <c r="C106" s="75" t="s">
        <v>19</v>
      </c>
      <c r="D106" s="75" t="s">
        <v>51</v>
      </c>
      <c r="E106" s="228" t="s">
        <v>128</v>
      </c>
      <c r="F106" s="229"/>
      <c r="G106" s="70" t="s">
        <v>114</v>
      </c>
      <c r="H106" s="142">
        <f t="shared" si="9"/>
        <v>6201.32</v>
      </c>
      <c r="I106" s="142">
        <f t="shared" si="9"/>
        <v>1468.4</v>
      </c>
      <c r="J106" s="142">
        <f t="shared" si="9"/>
        <v>1585.96</v>
      </c>
      <c r="L106" s="206"/>
    </row>
    <row r="107" spans="1:12" s="60" customFormat="1" ht="34.5" customHeight="1">
      <c r="A107" s="72" t="s">
        <v>115</v>
      </c>
      <c r="B107" s="70" t="s">
        <v>12</v>
      </c>
      <c r="C107" s="75" t="s">
        <v>19</v>
      </c>
      <c r="D107" s="75" t="s">
        <v>51</v>
      </c>
      <c r="E107" s="228" t="s">
        <v>128</v>
      </c>
      <c r="F107" s="229"/>
      <c r="G107" s="70" t="s">
        <v>79</v>
      </c>
      <c r="H107" s="126">
        <f>2001.32+4200</f>
        <v>6201.32</v>
      </c>
      <c r="I107" s="142">
        <v>1468.4</v>
      </c>
      <c r="J107" s="142">
        <v>1585.96</v>
      </c>
      <c r="L107" s="205"/>
    </row>
    <row r="108" spans="1:12" ht="24.75" customHeight="1">
      <c r="A108" s="106" t="s">
        <v>126</v>
      </c>
      <c r="B108" s="83" t="s">
        <v>12</v>
      </c>
      <c r="C108" s="84" t="s">
        <v>19</v>
      </c>
      <c r="D108" s="84" t="s">
        <v>29</v>
      </c>
      <c r="E108" s="231" t="s">
        <v>277</v>
      </c>
      <c r="F108" s="232"/>
      <c r="G108" s="100" t="s">
        <v>82</v>
      </c>
      <c r="H108" s="139">
        <f>H110</f>
        <v>1475</v>
      </c>
      <c r="I108" s="139">
        <f>I109</f>
        <v>0</v>
      </c>
      <c r="J108" s="139">
        <f>J109</f>
        <v>0</v>
      </c>
      <c r="L108" s="205"/>
    </row>
    <row r="109" spans="1:10" ht="26.25" customHeight="1" hidden="1">
      <c r="A109" s="106"/>
      <c r="B109" s="6"/>
      <c r="C109" s="74"/>
      <c r="D109" s="74"/>
      <c r="E109" s="228"/>
      <c r="F109" s="230"/>
      <c r="G109" s="6"/>
      <c r="H109" s="142"/>
      <c r="I109" s="142"/>
      <c r="J109" s="142"/>
    </row>
    <row r="110" spans="1:10" ht="76.5">
      <c r="A110" s="91" t="s">
        <v>278</v>
      </c>
      <c r="B110" s="81" t="s">
        <v>12</v>
      </c>
      <c r="C110" s="101" t="s">
        <v>19</v>
      </c>
      <c r="D110" s="101" t="s">
        <v>29</v>
      </c>
      <c r="E110" s="228" t="s">
        <v>277</v>
      </c>
      <c r="F110" s="230"/>
      <c r="G110" s="101"/>
      <c r="H110" s="199">
        <f>H111</f>
        <v>1475</v>
      </c>
      <c r="I110" s="199">
        <f>I111</f>
        <v>0</v>
      </c>
      <c r="J110" s="199">
        <f>J111</f>
        <v>0</v>
      </c>
    </row>
    <row r="111" spans="1:10" ht="40.5" customHeight="1">
      <c r="A111" s="102" t="s">
        <v>279</v>
      </c>
      <c r="B111" s="73" t="s">
        <v>12</v>
      </c>
      <c r="C111" s="74" t="s">
        <v>19</v>
      </c>
      <c r="D111" s="74" t="s">
        <v>29</v>
      </c>
      <c r="E111" s="228" t="s">
        <v>276</v>
      </c>
      <c r="F111" s="229"/>
      <c r="G111" s="101"/>
      <c r="H111" s="142">
        <f>H115</f>
        <v>1475</v>
      </c>
      <c r="I111" s="142">
        <f>I112</f>
        <v>0</v>
      </c>
      <c r="J111" s="142">
        <f>J112</f>
        <v>0</v>
      </c>
    </row>
    <row r="112" spans="1:12" s="51" customFormat="1" ht="24" customHeight="1" hidden="1">
      <c r="A112" s="29"/>
      <c r="B112" s="6"/>
      <c r="C112" s="74"/>
      <c r="D112" s="74"/>
      <c r="E112" s="228"/>
      <c r="F112" s="230"/>
      <c r="G112" s="6"/>
      <c r="H112" s="142"/>
      <c r="I112" s="142"/>
      <c r="J112" s="142"/>
      <c r="L112" s="204"/>
    </row>
    <row r="113" spans="1:12" s="51" customFormat="1" ht="27" customHeight="1">
      <c r="A113" s="88" t="s">
        <v>112</v>
      </c>
      <c r="B113" s="87" t="s">
        <v>12</v>
      </c>
      <c r="C113" s="74" t="s">
        <v>19</v>
      </c>
      <c r="D113" s="74" t="s">
        <v>29</v>
      </c>
      <c r="E113" s="228" t="s">
        <v>276</v>
      </c>
      <c r="F113" s="230"/>
      <c r="G113" s="83" t="s">
        <v>16</v>
      </c>
      <c r="H113" s="139">
        <f aca="true" t="shared" si="10" ref="H113:J114">H114</f>
        <v>1475</v>
      </c>
      <c r="I113" s="139">
        <f t="shared" si="10"/>
        <v>0</v>
      </c>
      <c r="J113" s="139">
        <f t="shared" si="10"/>
        <v>0</v>
      </c>
      <c r="L113" s="204"/>
    </row>
    <row r="114" spans="1:12" s="51" customFormat="1" ht="37.5" customHeight="1">
      <c r="A114" s="72" t="s">
        <v>119</v>
      </c>
      <c r="B114" s="70" t="s">
        <v>12</v>
      </c>
      <c r="C114" s="74" t="s">
        <v>19</v>
      </c>
      <c r="D114" s="74" t="s">
        <v>29</v>
      </c>
      <c r="E114" s="228" t="s">
        <v>276</v>
      </c>
      <c r="F114" s="230"/>
      <c r="G114" s="70" t="s">
        <v>114</v>
      </c>
      <c r="H114" s="142">
        <f t="shared" si="10"/>
        <v>1475</v>
      </c>
      <c r="I114" s="142">
        <f t="shared" si="10"/>
        <v>0</v>
      </c>
      <c r="J114" s="142">
        <f t="shared" si="10"/>
        <v>0</v>
      </c>
      <c r="L114" s="204"/>
    </row>
    <row r="115" spans="1:12" s="51" customFormat="1" ht="37.5" customHeight="1">
      <c r="A115" s="72" t="s">
        <v>115</v>
      </c>
      <c r="B115" s="70" t="s">
        <v>12</v>
      </c>
      <c r="C115" s="74" t="s">
        <v>19</v>
      </c>
      <c r="D115" s="74" t="s">
        <v>29</v>
      </c>
      <c r="E115" s="228" t="s">
        <v>276</v>
      </c>
      <c r="F115" s="230"/>
      <c r="G115" s="70" t="s">
        <v>79</v>
      </c>
      <c r="H115" s="142">
        <f>500+975+50-50</f>
        <v>1475</v>
      </c>
      <c r="I115" s="142">
        <v>0</v>
      </c>
      <c r="J115" s="142">
        <v>0</v>
      </c>
      <c r="L115" s="204"/>
    </row>
    <row r="116" spans="1:12" s="51" customFormat="1" ht="18.75" customHeight="1">
      <c r="A116" s="99" t="s">
        <v>33</v>
      </c>
      <c r="B116" s="83" t="s">
        <v>12</v>
      </c>
      <c r="C116" s="84" t="s">
        <v>35</v>
      </c>
      <c r="D116" s="93"/>
      <c r="E116" s="228"/>
      <c r="F116" s="230"/>
      <c r="G116" s="105"/>
      <c r="H116" s="139">
        <f>H117+H125+H142</f>
        <v>20928.51765</v>
      </c>
      <c r="I116" s="139">
        <f>I117+I125+I142</f>
        <v>3844.16</v>
      </c>
      <c r="J116" s="139">
        <f>J117+J125+J142</f>
        <v>4980.16</v>
      </c>
      <c r="L116" s="204"/>
    </row>
    <row r="117" spans="1:12" s="51" customFormat="1" ht="15" customHeight="1">
      <c r="A117" s="99" t="s">
        <v>34</v>
      </c>
      <c r="B117" s="83" t="s">
        <v>12</v>
      </c>
      <c r="C117" s="84" t="s">
        <v>35</v>
      </c>
      <c r="D117" s="84" t="s">
        <v>10</v>
      </c>
      <c r="E117" s="231" t="s">
        <v>105</v>
      </c>
      <c r="F117" s="232"/>
      <c r="G117" s="84" t="s">
        <v>82</v>
      </c>
      <c r="H117" s="139">
        <f aca="true" t="shared" si="11" ref="H117:J123">H118</f>
        <v>72</v>
      </c>
      <c r="I117" s="139">
        <f t="shared" si="11"/>
        <v>72</v>
      </c>
      <c r="J117" s="139">
        <f t="shared" si="11"/>
        <v>72</v>
      </c>
      <c r="L117" s="204"/>
    </row>
    <row r="118" spans="1:12" s="51" customFormat="1" ht="28.5" customHeight="1">
      <c r="A118" s="106" t="s">
        <v>104</v>
      </c>
      <c r="B118" s="6">
        <v>716</v>
      </c>
      <c r="C118" s="84" t="s">
        <v>35</v>
      </c>
      <c r="D118" s="84" t="s">
        <v>10</v>
      </c>
      <c r="E118" s="228" t="s">
        <v>109</v>
      </c>
      <c r="F118" s="230"/>
      <c r="G118" s="6" t="s">
        <v>82</v>
      </c>
      <c r="H118" s="142">
        <f t="shared" si="11"/>
        <v>72</v>
      </c>
      <c r="I118" s="142">
        <f t="shared" si="11"/>
        <v>72</v>
      </c>
      <c r="J118" s="142">
        <f t="shared" si="11"/>
        <v>72</v>
      </c>
      <c r="L118" s="204"/>
    </row>
    <row r="119" spans="1:12" s="51" customFormat="1" ht="37.5" customHeight="1">
      <c r="A119" s="106" t="s">
        <v>108</v>
      </c>
      <c r="B119" s="6">
        <v>716</v>
      </c>
      <c r="C119" s="84" t="s">
        <v>35</v>
      </c>
      <c r="D119" s="84" t="s">
        <v>10</v>
      </c>
      <c r="E119" s="228" t="s">
        <v>109</v>
      </c>
      <c r="F119" s="230"/>
      <c r="G119" s="6" t="s">
        <v>82</v>
      </c>
      <c r="H119" s="142">
        <f t="shared" si="11"/>
        <v>72</v>
      </c>
      <c r="I119" s="142">
        <f t="shared" si="11"/>
        <v>72</v>
      </c>
      <c r="J119" s="142">
        <f t="shared" si="11"/>
        <v>72</v>
      </c>
      <c r="L119" s="204"/>
    </row>
    <row r="120" spans="1:10" ht="38.25">
      <c r="A120" s="29" t="s">
        <v>60</v>
      </c>
      <c r="B120" s="6">
        <v>716</v>
      </c>
      <c r="C120" s="84" t="s">
        <v>35</v>
      </c>
      <c r="D120" s="84" t="s">
        <v>10</v>
      </c>
      <c r="E120" s="228" t="s">
        <v>100</v>
      </c>
      <c r="F120" s="230"/>
      <c r="G120" s="6" t="s">
        <v>82</v>
      </c>
      <c r="H120" s="142">
        <f t="shared" si="11"/>
        <v>72</v>
      </c>
      <c r="I120" s="142">
        <f t="shared" si="11"/>
        <v>72</v>
      </c>
      <c r="J120" s="142">
        <f t="shared" si="11"/>
        <v>72</v>
      </c>
    </row>
    <row r="121" spans="1:10" ht="24.75" customHeight="1">
      <c r="A121" s="8" t="s">
        <v>168</v>
      </c>
      <c r="B121" s="6">
        <v>716</v>
      </c>
      <c r="C121" s="84" t="s">
        <v>35</v>
      </c>
      <c r="D121" s="84" t="s">
        <v>10</v>
      </c>
      <c r="E121" s="228" t="s">
        <v>130</v>
      </c>
      <c r="F121" s="230"/>
      <c r="G121" s="6" t="s">
        <v>82</v>
      </c>
      <c r="H121" s="142">
        <f t="shared" si="11"/>
        <v>72</v>
      </c>
      <c r="I121" s="142">
        <f t="shared" si="11"/>
        <v>72</v>
      </c>
      <c r="J121" s="142">
        <f t="shared" si="11"/>
        <v>72</v>
      </c>
    </row>
    <row r="122" spans="1:10" ht="27.75" customHeight="1">
      <c r="A122" s="88" t="s">
        <v>112</v>
      </c>
      <c r="B122" s="87" t="s">
        <v>12</v>
      </c>
      <c r="C122" s="84" t="s">
        <v>35</v>
      </c>
      <c r="D122" s="84" t="s">
        <v>10</v>
      </c>
      <c r="E122" s="228" t="s">
        <v>130</v>
      </c>
      <c r="F122" s="230"/>
      <c r="G122" s="83" t="s">
        <v>16</v>
      </c>
      <c r="H122" s="139">
        <f t="shared" si="11"/>
        <v>72</v>
      </c>
      <c r="I122" s="139">
        <f t="shared" si="11"/>
        <v>72</v>
      </c>
      <c r="J122" s="139">
        <f t="shared" si="11"/>
        <v>72</v>
      </c>
    </row>
    <row r="123" spans="1:10" ht="34.5" customHeight="1">
      <c r="A123" s="72" t="s">
        <v>119</v>
      </c>
      <c r="B123" s="70" t="s">
        <v>12</v>
      </c>
      <c r="C123" s="84" t="s">
        <v>35</v>
      </c>
      <c r="D123" s="84" t="s">
        <v>10</v>
      </c>
      <c r="E123" s="228" t="s">
        <v>130</v>
      </c>
      <c r="F123" s="230"/>
      <c r="G123" s="70" t="s">
        <v>114</v>
      </c>
      <c r="H123" s="142">
        <f t="shared" si="11"/>
        <v>72</v>
      </c>
      <c r="I123" s="142">
        <f t="shared" si="11"/>
        <v>72</v>
      </c>
      <c r="J123" s="142">
        <f t="shared" si="11"/>
        <v>72</v>
      </c>
    </row>
    <row r="124" spans="1:10" ht="38.25" customHeight="1">
      <c r="A124" s="72" t="s">
        <v>115</v>
      </c>
      <c r="B124" s="70" t="s">
        <v>12</v>
      </c>
      <c r="C124" s="84" t="s">
        <v>35</v>
      </c>
      <c r="D124" s="84" t="s">
        <v>10</v>
      </c>
      <c r="E124" s="228" t="s">
        <v>130</v>
      </c>
      <c r="F124" s="230"/>
      <c r="G124" s="70" t="s">
        <v>79</v>
      </c>
      <c r="H124" s="142">
        <v>72</v>
      </c>
      <c r="I124" s="142">
        <v>72</v>
      </c>
      <c r="J124" s="142">
        <v>72</v>
      </c>
    </row>
    <row r="125" spans="1:10" ht="21" customHeight="1">
      <c r="A125" s="86" t="s">
        <v>36</v>
      </c>
      <c r="B125" s="87" t="s">
        <v>12</v>
      </c>
      <c r="C125" s="84" t="s">
        <v>35</v>
      </c>
      <c r="D125" s="84" t="s">
        <v>11</v>
      </c>
      <c r="E125" s="231" t="s">
        <v>105</v>
      </c>
      <c r="F125" s="233"/>
      <c r="G125" s="70"/>
      <c r="H125" s="139">
        <f>H126+H133+H138</f>
        <v>14900</v>
      </c>
      <c r="I125" s="139">
        <f>I126+I133</f>
        <v>0</v>
      </c>
      <c r="J125" s="139">
        <f>J126+J133</f>
        <v>0</v>
      </c>
    </row>
    <row r="126" spans="1:10" ht="27.75" customHeight="1" hidden="1">
      <c r="A126" s="106" t="s">
        <v>104</v>
      </c>
      <c r="B126" s="6">
        <v>716</v>
      </c>
      <c r="C126" s="84" t="s">
        <v>35</v>
      </c>
      <c r="D126" s="84" t="s">
        <v>11</v>
      </c>
      <c r="E126" s="228" t="s">
        <v>109</v>
      </c>
      <c r="F126" s="229"/>
      <c r="G126" s="70" t="s">
        <v>82</v>
      </c>
      <c r="H126" s="142">
        <f aca="true" t="shared" si="12" ref="H126:J131">H127</f>
        <v>0</v>
      </c>
      <c r="I126" s="142">
        <f t="shared" si="12"/>
        <v>0</v>
      </c>
      <c r="J126" s="142">
        <f t="shared" si="12"/>
        <v>0</v>
      </c>
    </row>
    <row r="127" spans="1:10" ht="38.25" customHeight="1" hidden="1">
      <c r="A127" s="106" t="s">
        <v>108</v>
      </c>
      <c r="B127" s="6">
        <v>716</v>
      </c>
      <c r="C127" s="84" t="s">
        <v>35</v>
      </c>
      <c r="D127" s="84" t="s">
        <v>11</v>
      </c>
      <c r="E127" s="228" t="s">
        <v>109</v>
      </c>
      <c r="F127" s="229"/>
      <c r="G127" s="70" t="s">
        <v>82</v>
      </c>
      <c r="H127" s="142">
        <f t="shared" si="12"/>
        <v>0</v>
      </c>
      <c r="I127" s="142">
        <f t="shared" si="12"/>
        <v>0</v>
      </c>
      <c r="J127" s="142">
        <f t="shared" si="12"/>
        <v>0</v>
      </c>
    </row>
    <row r="128" spans="1:10" ht="38.25" customHeight="1" hidden="1">
      <c r="A128" s="29" t="s">
        <v>60</v>
      </c>
      <c r="B128" s="6">
        <v>716</v>
      </c>
      <c r="C128" s="84" t="s">
        <v>35</v>
      </c>
      <c r="D128" s="84" t="s">
        <v>11</v>
      </c>
      <c r="E128" s="228" t="s">
        <v>100</v>
      </c>
      <c r="F128" s="229"/>
      <c r="G128" s="70" t="s">
        <v>82</v>
      </c>
      <c r="H128" s="142">
        <f t="shared" si="12"/>
        <v>0</v>
      </c>
      <c r="I128" s="142">
        <f t="shared" si="12"/>
        <v>0</v>
      </c>
      <c r="J128" s="142">
        <f t="shared" si="12"/>
        <v>0</v>
      </c>
    </row>
    <row r="129" spans="1:10" ht="24" customHeight="1" hidden="1">
      <c r="A129" s="8" t="s">
        <v>169</v>
      </c>
      <c r="B129" s="6">
        <v>716</v>
      </c>
      <c r="C129" s="84" t="s">
        <v>35</v>
      </c>
      <c r="D129" s="84" t="s">
        <v>11</v>
      </c>
      <c r="E129" s="228" t="s">
        <v>164</v>
      </c>
      <c r="F129" s="229"/>
      <c r="G129" s="70" t="s">
        <v>82</v>
      </c>
      <c r="H129" s="142">
        <f t="shared" si="12"/>
        <v>0</v>
      </c>
      <c r="I129" s="142">
        <f t="shared" si="12"/>
        <v>0</v>
      </c>
      <c r="J129" s="142">
        <f t="shared" si="12"/>
        <v>0</v>
      </c>
    </row>
    <row r="130" spans="1:10" ht="25.5" customHeight="1" hidden="1">
      <c r="A130" s="88" t="s">
        <v>112</v>
      </c>
      <c r="B130" s="87" t="s">
        <v>12</v>
      </c>
      <c r="C130" s="84" t="s">
        <v>35</v>
      </c>
      <c r="D130" s="84" t="s">
        <v>11</v>
      </c>
      <c r="E130" s="228" t="s">
        <v>164</v>
      </c>
      <c r="F130" s="229"/>
      <c r="G130" s="70" t="s">
        <v>16</v>
      </c>
      <c r="H130" s="142">
        <f t="shared" si="12"/>
        <v>0</v>
      </c>
      <c r="I130" s="142">
        <f t="shared" si="12"/>
        <v>0</v>
      </c>
      <c r="J130" s="142">
        <f t="shared" si="12"/>
        <v>0</v>
      </c>
    </row>
    <row r="131" spans="1:10" ht="38.25" customHeight="1" hidden="1">
      <c r="A131" s="72" t="s">
        <v>119</v>
      </c>
      <c r="B131" s="70" t="s">
        <v>12</v>
      </c>
      <c r="C131" s="84" t="s">
        <v>35</v>
      </c>
      <c r="D131" s="84" t="s">
        <v>11</v>
      </c>
      <c r="E131" s="228" t="s">
        <v>164</v>
      </c>
      <c r="F131" s="229"/>
      <c r="G131" s="70" t="s">
        <v>114</v>
      </c>
      <c r="H131" s="142">
        <f t="shared" si="12"/>
        <v>0</v>
      </c>
      <c r="I131" s="142">
        <f t="shared" si="12"/>
        <v>0</v>
      </c>
      <c r="J131" s="142">
        <f t="shared" si="12"/>
        <v>0</v>
      </c>
    </row>
    <row r="132" spans="1:10" ht="38.25" customHeight="1" hidden="1">
      <c r="A132" s="72" t="s">
        <v>115</v>
      </c>
      <c r="B132" s="70" t="s">
        <v>12</v>
      </c>
      <c r="C132" s="84" t="s">
        <v>35</v>
      </c>
      <c r="D132" s="84" t="s">
        <v>11</v>
      </c>
      <c r="E132" s="228" t="s">
        <v>164</v>
      </c>
      <c r="F132" s="229"/>
      <c r="G132" s="70" t="s">
        <v>79</v>
      </c>
      <c r="H132" s="142">
        <v>0</v>
      </c>
      <c r="I132" s="142">
        <v>0</v>
      </c>
      <c r="J132" s="142">
        <v>0</v>
      </c>
    </row>
    <row r="133" spans="1:10" ht="89.25">
      <c r="A133" s="135" t="s">
        <v>191</v>
      </c>
      <c r="B133" s="17">
        <v>716</v>
      </c>
      <c r="C133" s="84" t="s">
        <v>35</v>
      </c>
      <c r="D133" s="84" t="s">
        <v>11</v>
      </c>
      <c r="E133" s="231" t="s">
        <v>192</v>
      </c>
      <c r="F133" s="233"/>
      <c r="G133" s="83"/>
      <c r="H133" s="139">
        <f aca="true" t="shared" si="13" ref="H133:J136">H134</f>
        <v>14900</v>
      </c>
      <c r="I133" s="139">
        <f t="shared" si="13"/>
        <v>0</v>
      </c>
      <c r="J133" s="139">
        <f t="shared" si="13"/>
        <v>0</v>
      </c>
    </row>
    <row r="134" spans="1:10" ht="78.75">
      <c r="A134" s="88" t="s">
        <v>270</v>
      </c>
      <c r="B134" s="87" t="s">
        <v>12</v>
      </c>
      <c r="C134" s="84" t="s">
        <v>35</v>
      </c>
      <c r="D134" s="84" t="s">
        <v>11</v>
      </c>
      <c r="E134" s="228" t="s">
        <v>269</v>
      </c>
      <c r="F134" s="229"/>
      <c r="G134" s="83"/>
      <c r="H134" s="139">
        <f t="shared" si="13"/>
        <v>14900</v>
      </c>
      <c r="I134" s="139">
        <f t="shared" si="13"/>
        <v>0</v>
      </c>
      <c r="J134" s="139">
        <f t="shared" si="13"/>
        <v>0</v>
      </c>
    </row>
    <row r="135" spans="1:10" ht="24.75" customHeight="1">
      <c r="A135" s="190" t="s">
        <v>242</v>
      </c>
      <c r="B135" s="87" t="s">
        <v>12</v>
      </c>
      <c r="C135" s="84" t="s">
        <v>35</v>
      </c>
      <c r="D135" s="84" t="s">
        <v>11</v>
      </c>
      <c r="E135" s="228" t="s">
        <v>269</v>
      </c>
      <c r="F135" s="229"/>
      <c r="G135" s="70" t="s">
        <v>243</v>
      </c>
      <c r="H135" s="142">
        <f t="shared" si="13"/>
        <v>14900</v>
      </c>
      <c r="I135" s="142">
        <f t="shared" si="13"/>
        <v>0</v>
      </c>
      <c r="J135" s="142">
        <f t="shared" si="13"/>
        <v>0</v>
      </c>
    </row>
    <row r="136" spans="1:10" ht="21.75" customHeight="1">
      <c r="A136" s="191" t="s">
        <v>244</v>
      </c>
      <c r="B136" s="70" t="s">
        <v>12</v>
      </c>
      <c r="C136" s="84" t="s">
        <v>35</v>
      </c>
      <c r="D136" s="84" t="s">
        <v>11</v>
      </c>
      <c r="E136" s="228" t="s">
        <v>269</v>
      </c>
      <c r="F136" s="229"/>
      <c r="G136" s="70" t="s">
        <v>245</v>
      </c>
      <c r="H136" s="142">
        <f t="shared" si="13"/>
        <v>14900</v>
      </c>
      <c r="I136" s="142">
        <f t="shared" si="13"/>
        <v>0</v>
      </c>
      <c r="J136" s="142">
        <f t="shared" si="13"/>
        <v>0</v>
      </c>
    </row>
    <row r="137" spans="1:10" ht="38.25" customHeight="1">
      <c r="A137" s="53" t="s">
        <v>247</v>
      </c>
      <c r="B137" s="70" t="s">
        <v>12</v>
      </c>
      <c r="C137" s="84" t="s">
        <v>35</v>
      </c>
      <c r="D137" s="84" t="s">
        <v>11</v>
      </c>
      <c r="E137" s="228" t="s">
        <v>269</v>
      </c>
      <c r="F137" s="229"/>
      <c r="G137" s="70" t="s">
        <v>246</v>
      </c>
      <c r="H137" s="142">
        <v>14900</v>
      </c>
      <c r="I137" s="142">
        <v>0</v>
      </c>
      <c r="J137" s="142">
        <v>0</v>
      </c>
    </row>
    <row r="138" spans="1:10" ht="42.75" customHeight="1">
      <c r="A138" s="72" t="s">
        <v>275</v>
      </c>
      <c r="B138" s="70" t="s">
        <v>12</v>
      </c>
      <c r="C138" s="74" t="s">
        <v>35</v>
      </c>
      <c r="D138" s="74" t="s">
        <v>11</v>
      </c>
      <c r="E138" s="228" t="s">
        <v>274</v>
      </c>
      <c r="F138" s="229"/>
      <c r="G138" s="70"/>
      <c r="H138" s="142">
        <f>H139</f>
        <v>0</v>
      </c>
      <c r="I138" s="142"/>
      <c r="J138" s="142"/>
    </row>
    <row r="139" spans="1:12" s="51" customFormat="1" ht="30.75" customHeight="1">
      <c r="A139" s="72" t="s">
        <v>112</v>
      </c>
      <c r="B139" s="87" t="s">
        <v>12</v>
      </c>
      <c r="C139" s="74" t="s">
        <v>35</v>
      </c>
      <c r="D139" s="74" t="s">
        <v>11</v>
      </c>
      <c r="E139" s="228" t="s">
        <v>273</v>
      </c>
      <c r="F139" s="229"/>
      <c r="G139" s="83" t="s">
        <v>16</v>
      </c>
      <c r="H139" s="139">
        <f aca="true" t="shared" si="14" ref="H139:J140">H140</f>
        <v>0</v>
      </c>
      <c r="I139" s="139">
        <f t="shared" si="14"/>
        <v>0</v>
      </c>
      <c r="J139" s="139">
        <f t="shared" si="14"/>
        <v>0</v>
      </c>
      <c r="L139" s="204"/>
    </row>
    <row r="140" spans="1:12" s="51" customFormat="1" ht="33.75" customHeight="1">
      <c r="A140" s="72" t="s">
        <v>119</v>
      </c>
      <c r="B140" s="70" t="s">
        <v>12</v>
      </c>
      <c r="C140" s="74" t="s">
        <v>35</v>
      </c>
      <c r="D140" s="74" t="s">
        <v>11</v>
      </c>
      <c r="E140" s="228" t="s">
        <v>273</v>
      </c>
      <c r="F140" s="229"/>
      <c r="G140" s="70" t="s">
        <v>114</v>
      </c>
      <c r="H140" s="142">
        <f t="shared" si="14"/>
        <v>0</v>
      </c>
      <c r="I140" s="142">
        <f t="shared" si="14"/>
        <v>0</v>
      </c>
      <c r="J140" s="142">
        <f t="shared" si="14"/>
        <v>0</v>
      </c>
      <c r="L140" s="204"/>
    </row>
    <row r="141" spans="1:12" s="51" customFormat="1" ht="32.25" customHeight="1">
      <c r="A141" s="72" t="s">
        <v>115</v>
      </c>
      <c r="B141" s="70" t="s">
        <v>12</v>
      </c>
      <c r="C141" s="74" t="s">
        <v>35</v>
      </c>
      <c r="D141" s="74" t="s">
        <v>11</v>
      </c>
      <c r="E141" s="228" t="s">
        <v>273</v>
      </c>
      <c r="F141" s="229"/>
      <c r="G141" s="70" t="s">
        <v>79</v>
      </c>
      <c r="H141" s="142">
        <f>7086.188-7086.188</f>
        <v>0</v>
      </c>
      <c r="I141" s="142">
        <v>0</v>
      </c>
      <c r="J141" s="142">
        <v>0</v>
      </c>
      <c r="K141" s="217"/>
      <c r="L141" s="206"/>
    </row>
    <row r="142" spans="1:10" ht="18" customHeight="1">
      <c r="A142" s="99" t="s">
        <v>37</v>
      </c>
      <c r="B142" s="83" t="s">
        <v>12</v>
      </c>
      <c r="C142" s="84" t="s">
        <v>35</v>
      </c>
      <c r="D142" s="84" t="s">
        <v>32</v>
      </c>
      <c r="E142" s="231" t="s">
        <v>105</v>
      </c>
      <c r="F142" s="232"/>
      <c r="G142" s="84"/>
      <c r="H142" s="139">
        <f>H143+H152+H160+H170+H174</f>
        <v>5956.51765</v>
      </c>
      <c r="I142" s="139">
        <f>I143+I152+I160+I170+I174</f>
        <v>3772.16</v>
      </c>
      <c r="J142" s="139">
        <f>J143+J152+J160+J170+J174</f>
        <v>4908.16</v>
      </c>
    </row>
    <row r="143" spans="1:10" ht="20.25" customHeight="1">
      <c r="A143" s="99" t="s">
        <v>38</v>
      </c>
      <c r="B143" s="83" t="s">
        <v>12</v>
      </c>
      <c r="C143" s="84" t="s">
        <v>35</v>
      </c>
      <c r="D143" s="84" t="s">
        <v>32</v>
      </c>
      <c r="E143" s="231" t="s">
        <v>105</v>
      </c>
      <c r="F143" s="232"/>
      <c r="G143" s="84" t="s">
        <v>82</v>
      </c>
      <c r="H143" s="139">
        <f aca="true" t="shared" si="15" ref="H143:J148">H144</f>
        <v>1000</v>
      </c>
      <c r="I143" s="139">
        <f t="shared" si="15"/>
        <v>650</v>
      </c>
      <c r="J143" s="139">
        <f t="shared" si="15"/>
        <v>650</v>
      </c>
    </row>
    <row r="144" spans="1:10" ht="24.75" customHeight="1">
      <c r="A144" s="106" t="s">
        <v>104</v>
      </c>
      <c r="B144" s="6">
        <v>716</v>
      </c>
      <c r="C144" s="84" t="s">
        <v>35</v>
      </c>
      <c r="D144" s="84" t="s">
        <v>32</v>
      </c>
      <c r="E144" s="228" t="s">
        <v>109</v>
      </c>
      <c r="F144" s="230"/>
      <c r="G144" s="6" t="s">
        <v>82</v>
      </c>
      <c r="H144" s="142">
        <f t="shared" si="15"/>
        <v>1000</v>
      </c>
      <c r="I144" s="142">
        <f t="shared" si="15"/>
        <v>650</v>
      </c>
      <c r="J144" s="142">
        <f t="shared" si="15"/>
        <v>650</v>
      </c>
    </row>
    <row r="145" spans="1:10" ht="39" customHeight="1">
      <c r="A145" s="106" t="s">
        <v>108</v>
      </c>
      <c r="B145" s="6">
        <v>716</v>
      </c>
      <c r="C145" s="84" t="s">
        <v>35</v>
      </c>
      <c r="D145" s="84" t="s">
        <v>32</v>
      </c>
      <c r="E145" s="228" t="s">
        <v>109</v>
      </c>
      <c r="F145" s="230"/>
      <c r="G145" s="6" t="s">
        <v>82</v>
      </c>
      <c r="H145" s="142">
        <f t="shared" si="15"/>
        <v>1000</v>
      </c>
      <c r="I145" s="142">
        <f t="shared" si="15"/>
        <v>650</v>
      </c>
      <c r="J145" s="142">
        <f t="shared" si="15"/>
        <v>650</v>
      </c>
    </row>
    <row r="146" spans="1:10" ht="24.75" customHeight="1">
      <c r="A146" s="29" t="s">
        <v>60</v>
      </c>
      <c r="B146" s="6">
        <v>716</v>
      </c>
      <c r="C146" s="84" t="s">
        <v>35</v>
      </c>
      <c r="D146" s="84" t="s">
        <v>32</v>
      </c>
      <c r="E146" s="228" t="s">
        <v>100</v>
      </c>
      <c r="F146" s="230"/>
      <c r="G146" s="6" t="s">
        <v>82</v>
      </c>
      <c r="H146" s="142">
        <f t="shared" si="15"/>
        <v>1000</v>
      </c>
      <c r="I146" s="142">
        <f t="shared" si="15"/>
        <v>650</v>
      </c>
      <c r="J146" s="142">
        <f t="shared" si="15"/>
        <v>650</v>
      </c>
    </row>
    <row r="147" spans="1:10" ht="24.75" customHeight="1">
      <c r="A147" s="8" t="s">
        <v>38</v>
      </c>
      <c r="B147" s="6">
        <v>716</v>
      </c>
      <c r="C147" s="84" t="s">
        <v>35</v>
      </c>
      <c r="D147" s="84" t="s">
        <v>32</v>
      </c>
      <c r="E147" s="228" t="s">
        <v>131</v>
      </c>
      <c r="F147" s="230"/>
      <c r="G147" s="6" t="s">
        <v>82</v>
      </c>
      <c r="H147" s="142">
        <f>H148</f>
        <v>1000</v>
      </c>
      <c r="I147" s="142">
        <f t="shared" si="15"/>
        <v>650</v>
      </c>
      <c r="J147" s="142">
        <f t="shared" si="15"/>
        <v>650</v>
      </c>
    </row>
    <row r="148" spans="1:10" ht="24.75" customHeight="1">
      <c r="A148" s="88" t="s">
        <v>112</v>
      </c>
      <c r="B148" s="87" t="s">
        <v>12</v>
      </c>
      <c r="C148" s="84" t="s">
        <v>35</v>
      </c>
      <c r="D148" s="84" t="s">
        <v>32</v>
      </c>
      <c r="E148" s="228" t="s">
        <v>131</v>
      </c>
      <c r="F148" s="230"/>
      <c r="G148" s="83" t="s">
        <v>16</v>
      </c>
      <c r="H148" s="139">
        <f>H149</f>
        <v>1000</v>
      </c>
      <c r="I148" s="139">
        <f t="shared" si="15"/>
        <v>650</v>
      </c>
      <c r="J148" s="139">
        <f t="shared" si="15"/>
        <v>650</v>
      </c>
    </row>
    <row r="149" spans="1:10" ht="36" customHeight="1">
      <c r="A149" s="72" t="s">
        <v>119</v>
      </c>
      <c r="B149" s="70" t="s">
        <v>12</v>
      </c>
      <c r="C149" s="84" t="s">
        <v>35</v>
      </c>
      <c r="D149" s="84" t="s">
        <v>32</v>
      </c>
      <c r="E149" s="228" t="s">
        <v>131</v>
      </c>
      <c r="F149" s="230"/>
      <c r="G149" s="70" t="s">
        <v>114</v>
      </c>
      <c r="H149" s="142">
        <f>H150+H151</f>
        <v>1000</v>
      </c>
      <c r="I149" s="142">
        <f>I150+I151</f>
        <v>650</v>
      </c>
      <c r="J149" s="142">
        <f>J150+J151</f>
        <v>650</v>
      </c>
    </row>
    <row r="150" spans="1:10" ht="34.5" customHeight="1">
      <c r="A150" s="72" t="s">
        <v>115</v>
      </c>
      <c r="B150" s="70" t="s">
        <v>12</v>
      </c>
      <c r="C150" s="84" t="s">
        <v>35</v>
      </c>
      <c r="D150" s="84" t="s">
        <v>32</v>
      </c>
      <c r="E150" s="228" t="s">
        <v>131</v>
      </c>
      <c r="F150" s="230"/>
      <c r="G150" s="70" t="s">
        <v>79</v>
      </c>
      <c r="H150" s="142">
        <f>400+50</f>
        <v>450</v>
      </c>
      <c r="I150" s="142">
        <v>350</v>
      </c>
      <c r="J150" s="142">
        <v>350</v>
      </c>
    </row>
    <row r="151" spans="1:12" ht="17.25" customHeight="1">
      <c r="A151" s="72" t="s">
        <v>172</v>
      </c>
      <c r="B151" s="70" t="s">
        <v>12</v>
      </c>
      <c r="C151" s="84" t="s">
        <v>35</v>
      </c>
      <c r="D151" s="84" t="s">
        <v>32</v>
      </c>
      <c r="E151" s="228" t="s">
        <v>131</v>
      </c>
      <c r="F151" s="230"/>
      <c r="G151" s="70" t="s">
        <v>171</v>
      </c>
      <c r="H151" s="142">
        <f>400+150</f>
        <v>550</v>
      </c>
      <c r="I151" s="142">
        <v>300</v>
      </c>
      <c r="J151" s="142">
        <v>300</v>
      </c>
      <c r="K151" s="201"/>
      <c r="L151" s="212">
        <v>165</v>
      </c>
    </row>
    <row r="152" spans="1:10" ht="24.75" customHeight="1">
      <c r="A152" s="99" t="s">
        <v>39</v>
      </c>
      <c r="B152" s="83" t="s">
        <v>12</v>
      </c>
      <c r="C152" s="84" t="s">
        <v>35</v>
      </c>
      <c r="D152" s="84" t="s">
        <v>32</v>
      </c>
      <c r="E152" s="231" t="s">
        <v>105</v>
      </c>
      <c r="F152" s="232"/>
      <c r="G152" s="84"/>
      <c r="H152" s="139">
        <f>H153</f>
        <v>1892.71765</v>
      </c>
      <c r="I152" s="139">
        <f aca="true" t="shared" si="16" ref="H152:J165">I153</f>
        <v>1600</v>
      </c>
      <c r="J152" s="139">
        <f t="shared" si="16"/>
        <v>1600</v>
      </c>
    </row>
    <row r="153" spans="1:10" ht="24.75" customHeight="1">
      <c r="A153" s="106" t="s">
        <v>104</v>
      </c>
      <c r="B153" s="6">
        <v>716</v>
      </c>
      <c r="C153" s="84" t="s">
        <v>35</v>
      </c>
      <c r="D153" s="84" t="s">
        <v>32</v>
      </c>
      <c r="E153" s="228" t="s">
        <v>109</v>
      </c>
      <c r="F153" s="230"/>
      <c r="G153" s="6" t="s">
        <v>82</v>
      </c>
      <c r="H153" s="142">
        <f t="shared" si="16"/>
        <v>1892.71765</v>
      </c>
      <c r="I153" s="142">
        <f t="shared" si="16"/>
        <v>1600</v>
      </c>
      <c r="J153" s="142">
        <f t="shared" si="16"/>
        <v>1600</v>
      </c>
    </row>
    <row r="154" spans="1:10" ht="38.25" customHeight="1">
      <c r="A154" s="106" t="s">
        <v>108</v>
      </c>
      <c r="B154" s="6">
        <v>716</v>
      </c>
      <c r="C154" s="84" t="s">
        <v>35</v>
      </c>
      <c r="D154" s="84" t="s">
        <v>32</v>
      </c>
      <c r="E154" s="228" t="s">
        <v>109</v>
      </c>
      <c r="F154" s="230"/>
      <c r="G154" s="6" t="s">
        <v>82</v>
      </c>
      <c r="H154" s="142">
        <f t="shared" si="16"/>
        <v>1892.71765</v>
      </c>
      <c r="I154" s="142">
        <f t="shared" si="16"/>
        <v>1600</v>
      </c>
      <c r="J154" s="142">
        <f t="shared" si="16"/>
        <v>1600</v>
      </c>
    </row>
    <row r="155" spans="1:10" ht="36" customHeight="1">
      <c r="A155" s="29" t="s">
        <v>60</v>
      </c>
      <c r="B155" s="6">
        <v>716</v>
      </c>
      <c r="C155" s="84" t="s">
        <v>35</v>
      </c>
      <c r="D155" s="84" t="s">
        <v>32</v>
      </c>
      <c r="E155" s="228" t="s">
        <v>100</v>
      </c>
      <c r="F155" s="230"/>
      <c r="G155" s="6" t="s">
        <v>82</v>
      </c>
      <c r="H155" s="142">
        <f t="shared" si="16"/>
        <v>1892.71765</v>
      </c>
      <c r="I155" s="142">
        <f t="shared" si="16"/>
        <v>1600</v>
      </c>
      <c r="J155" s="142">
        <f t="shared" si="16"/>
        <v>1600</v>
      </c>
    </row>
    <row r="156" spans="1:10" ht="27" customHeight="1">
      <c r="A156" s="8" t="s">
        <v>39</v>
      </c>
      <c r="B156" s="6">
        <v>716</v>
      </c>
      <c r="C156" s="84" t="s">
        <v>35</v>
      </c>
      <c r="D156" s="84" t="s">
        <v>32</v>
      </c>
      <c r="E156" s="228" t="s">
        <v>132</v>
      </c>
      <c r="F156" s="230"/>
      <c r="G156" s="6" t="s">
        <v>82</v>
      </c>
      <c r="H156" s="142">
        <f>H157</f>
        <v>1892.71765</v>
      </c>
      <c r="I156" s="142">
        <f t="shared" si="16"/>
        <v>1600</v>
      </c>
      <c r="J156" s="142">
        <f t="shared" si="16"/>
        <v>1600</v>
      </c>
    </row>
    <row r="157" spans="1:10" ht="27.75" customHeight="1">
      <c r="A157" s="88" t="s">
        <v>112</v>
      </c>
      <c r="B157" s="87" t="s">
        <v>12</v>
      </c>
      <c r="C157" s="84" t="s">
        <v>35</v>
      </c>
      <c r="D157" s="84" t="s">
        <v>32</v>
      </c>
      <c r="E157" s="228" t="s">
        <v>132</v>
      </c>
      <c r="F157" s="230"/>
      <c r="G157" s="83" t="s">
        <v>16</v>
      </c>
      <c r="H157" s="139">
        <f t="shared" si="16"/>
        <v>1892.71765</v>
      </c>
      <c r="I157" s="139">
        <f t="shared" si="16"/>
        <v>1600</v>
      </c>
      <c r="J157" s="139">
        <f t="shared" si="16"/>
        <v>1600</v>
      </c>
    </row>
    <row r="158" spans="1:10" ht="33.75" customHeight="1">
      <c r="A158" s="72" t="s">
        <v>119</v>
      </c>
      <c r="B158" s="70" t="s">
        <v>12</v>
      </c>
      <c r="C158" s="84" t="s">
        <v>35</v>
      </c>
      <c r="D158" s="84" t="s">
        <v>32</v>
      </c>
      <c r="E158" s="228" t="s">
        <v>132</v>
      </c>
      <c r="F158" s="230"/>
      <c r="G158" s="70" t="s">
        <v>114</v>
      </c>
      <c r="H158" s="142">
        <f t="shared" si="16"/>
        <v>1892.71765</v>
      </c>
      <c r="I158" s="142">
        <f t="shared" si="16"/>
        <v>1600</v>
      </c>
      <c r="J158" s="142">
        <f t="shared" si="16"/>
        <v>1600</v>
      </c>
    </row>
    <row r="159" spans="1:11" ht="39.75" customHeight="1">
      <c r="A159" s="72" t="s">
        <v>115</v>
      </c>
      <c r="B159" s="70" t="s">
        <v>12</v>
      </c>
      <c r="C159" s="84" t="s">
        <v>35</v>
      </c>
      <c r="D159" s="84" t="s">
        <v>32</v>
      </c>
      <c r="E159" s="228" t="s">
        <v>132</v>
      </c>
      <c r="F159" s="230"/>
      <c r="G159" s="70" t="s">
        <v>79</v>
      </c>
      <c r="H159" s="142">
        <f>1900-7.28235</f>
        <v>1892.71765</v>
      </c>
      <c r="I159" s="142">
        <v>1600</v>
      </c>
      <c r="J159" s="142">
        <v>1600</v>
      </c>
      <c r="K159" s="218"/>
    </row>
    <row r="160" spans="1:10" ht="12.75">
      <c r="A160" s="192" t="s">
        <v>260</v>
      </c>
      <c r="B160" s="17">
        <v>716</v>
      </c>
      <c r="C160" s="84" t="s">
        <v>35</v>
      </c>
      <c r="D160" s="84" t="s">
        <v>32</v>
      </c>
      <c r="E160" s="228" t="s">
        <v>259</v>
      </c>
      <c r="F160" s="230"/>
      <c r="G160" s="17"/>
      <c r="H160" s="139">
        <f aca="true" t="shared" si="17" ref="H160:J161">H161</f>
        <v>1055.6</v>
      </c>
      <c r="I160" s="139">
        <f t="shared" si="17"/>
        <v>0</v>
      </c>
      <c r="J160" s="139">
        <f t="shared" si="17"/>
        <v>0</v>
      </c>
    </row>
    <row r="161" spans="1:12" s="63" customFormat="1" ht="12.75">
      <c r="A161" s="113" t="s">
        <v>260</v>
      </c>
      <c r="B161" s="6">
        <v>716</v>
      </c>
      <c r="C161" s="74" t="s">
        <v>35</v>
      </c>
      <c r="D161" s="74" t="s">
        <v>32</v>
      </c>
      <c r="E161" s="228" t="s">
        <v>259</v>
      </c>
      <c r="F161" s="230"/>
      <c r="G161" s="6" t="s">
        <v>82</v>
      </c>
      <c r="H161" s="142">
        <f t="shared" si="17"/>
        <v>1055.6</v>
      </c>
      <c r="I161" s="142">
        <f t="shared" si="17"/>
        <v>0</v>
      </c>
      <c r="J161" s="142">
        <f t="shared" si="17"/>
        <v>0</v>
      </c>
      <c r="L161" s="205"/>
    </row>
    <row r="162" spans="1:10" ht="24.75" customHeight="1">
      <c r="A162" s="72" t="s">
        <v>261</v>
      </c>
      <c r="B162" s="70" t="s">
        <v>12</v>
      </c>
      <c r="C162" s="74" t="s">
        <v>35</v>
      </c>
      <c r="D162" s="74" t="s">
        <v>32</v>
      </c>
      <c r="E162" s="228" t="s">
        <v>258</v>
      </c>
      <c r="F162" s="229"/>
      <c r="G162" s="73" t="s">
        <v>16</v>
      </c>
      <c r="H162" s="142">
        <f>SUM(H163,H167)</f>
        <v>1055.6</v>
      </c>
      <c r="I162" s="142">
        <f>SUM(I163,I167)</f>
        <v>0</v>
      </c>
      <c r="J162" s="142">
        <f>SUM(J163,J167)</f>
        <v>0</v>
      </c>
    </row>
    <row r="163" spans="1:10" ht="33.75">
      <c r="A163" s="72" t="s">
        <v>263</v>
      </c>
      <c r="B163" s="70" t="s">
        <v>12</v>
      </c>
      <c r="C163" s="84" t="s">
        <v>35</v>
      </c>
      <c r="D163" s="84" t="s">
        <v>32</v>
      </c>
      <c r="E163" s="228" t="s">
        <v>262</v>
      </c>
      <c r="F163" s="229"/>
      <c r="G163" s="73"/>
      <c r="H163" s="142">
        <f aca="true" t="shared" si="18" ref="H163:J164">H164</f>
        <v>1055.6</v>
      </c>
      <c r="I163" s="142">
        <f t="shared" si="18"/>
        <v>0</v>
      </c>
      <c r="J163" s="142">
        <f t="shared" si="18"/>
        <v>0</v>
      </c>
    </row>
    <row r="164" spans="1:10" ht="22.5">
      <c r="A164" s="72" t="s">
        <v>264</v>
      </c>
      <c r="B164" s="70" t="s">
        <v>12</v>
      </c>
      <c r="C164" s="84" t="s">
        <v>35</v>
      </c>
      <c r="D164" s="84" t="s">
        <v>32</v>
      </c>
      <c r="E164" s="228" t="s">
        <v>257</v>
      </c>
      <c r="F164" s="229"/>
      <c r="G164" s="73"/>
      <c r="H164" s="142">
        <f t="shared" si="18"/>
        <v>1055.6</v>
      </c>
      <c r="I164" s="142">
        <f t="shared" si="18"/>
        <v>0</v>
      </c>
      <c r="J164" s="142">
        <f t="shared" si="18"/>
        <v>0</v>
      </c>
    </row>
    <row r="165" spans="1:10" ht="38.25" customHeight="1">
      <c r="A165" s="72" t="s">
        <v>119</v>
      </c>
      <c r="B165" s="70" t="s">
        <v>12</v>
      </c>
      <c r="C165" s="84" t="s">
        <v>35</v>
      </c>
      <c r="D165" s="84" t="s">
        <v>32</v>
      </c>
      <c r="E165" s="228" t="s">
        <v>257</v>
      </c>
      <c r="F165" s="229"/>
      <c r="G165" s="70" t="s">
        <v>114</v>
      </c>
      <c r="H165" s="142">
        <f t="shared" si="16"/>
        <v>1055.6</v>
      </c>
      <c r="I165" s="142">
        <f t="shared" si="16"/>
        <v>0</v>
      </c>
      <c r="J165" s="216">
        <f t="shared" si="16"/>
        <v>0</v>
      </c>
    </row>
    <row r="166" spans="1:11" ht="36" customHeight="1">
      <c r="A166" s="72" t="s">
        <v>115</v>
      </c>
      <c r="B166" s="70" t="s">
        <v>12</v>
      </c>
      <c r="C166" s="84" t="s">
        <v>35</v>
      </c>
      <c r="D166" s="84" t="s">
        <v>32</v>
      </c>
      <c r="E166" s="228" t="s">
        <v>257</v>
      </c>
      <c r="F166" s="229"/>
      <c r="G166" s="70" t="s">
        <v>79</v>
      </c>
      <c r="H166" s="142">
        <f>1027.1+28.5</f>
        <v>1055.6</v>
      </c>
      <c r="I166" s="215">
        <v>0</v>
      </c>
      <c r="J166" s="142">
        <v>0</v>
      </c>
      <c r="K166" s="212"/>
    </row>
    <row r="167" spans="1:10" ht="36" customHeight="1" hidden="1">
      <c r="A167" s="72" t="s">
        <v>261</v>
      </c>
      <c r="B167" s="70" t="s">
        <v>12</v>
      </c>
      <c r="C167" s="84" t="s">
        <v>35</v>
      </c>
      <c r="D167" s="84" t="s">
        <v>32</v>
      </c>
      <c r="E167" s="228" t="s">
        <v>256</v>
      </c>
      <c r="F167" s="229"/>
      <c r="G167" s="70"/>
      <c r="H167" s="142">
        <f>SUM(H168)</f>
        <v>0</v>
      </c>
      <c r="I167" s="142">
        <f>I168</f>
        <v>0</v>
      </c>
      <c r="J167" s="214">
        <f>J168</f>
        <v>0</v>
      </c>
    </row>
    <row r="168" spans="1:10" ht="36" customHeight="1" hidden="1">
      <c r="A168" s="72" t="s">
        <v>119</v>
      </c>
      <c r="B168" s="70" t="s">
        <v>12</v>
      </c>
      <c r="C168" s="84" t="s">
        <v>35</v>
      </c>
      <c r="D168" s="84" t="s">
        <v>32</v>
      </c>
      <c r="E168" s="228" t="s">
        <v>256</v>
      </c>
      <c r="F168" s="229"/>
      <c r="G168" s="70" t="s">
        <v>114</v>
      </c>
      <c r="H168" s="142">
        <f>H169</f>
        <v>0</v>
      </c>
      <c r="I168" s="142">
        <f>I169</f>
        <v>0</v>
      </c>
      <c r="J168" s="142">
        <f>J169</f>
        <v>0</v>
      </c>
    </row>
    <row r="169" spans="1:12" ht="36" customHeight="1" hidden="1">
      <c r="A169" s="72" t="s">
        <v>115</v>
      </c>
      <c r="B169" s="70" t="s">
        <v>12</v>
      </c>
      <c r="C169" s="84" t="s">
        <v>35</v>
      </c>
      <c r="D169" s="84" t="s">
        <v>32</v>
      </c>
      <c r="E169" s="228" t="s">
        <v>256</v>
      </c>
      <c r="F169" s="229"/>
      <c r="G169" s="70" t="s">
        <v>79</v>
      </c>
      <c r="H169" s="142">
        <f>139.9-28.5-111.4</f>
        <v>0</v>
      </c>
      <c r="I169" s="142">
        <v>0</v>
      </c>
      <c r="J169" s="142">
        <v>0</v>
      </c>
      <c r="K169" s="201"/>
      <c r="L169" s="212"/>
    </row>
    <row r="170" spans="1:12" s="51" customFormat="1" ht="30.75" customHeight="1">
      <c r="A170" s="135" t="s">
        <v>167</v>
      </c>
      <c r="B170" s="83" t="s">
        <v>12</v>
      </c>
      <c r="C170" s="83" t="s">
        <v>35</v>
      </c>
      <c r="D170" s="83" t="s">
        <v>32</v>
      </c>
      <c r="E170" s="234" t="s">
        <v>152</v>
      </c>
      <c r="F170" s="235"/>
      <c r="G170" s="83" t="s">
        <v>82</v>
      </c>
      <c r="H170" s="139">
        <f>H171</f>
        <v>948.2</v>
      </c>
      <c r="I170" s="139">
        <f aca="true" t="shared" si="19" ref="I170:J172">I171</f>
        <v>462.16</v>
      </c>
      <c r="J170" s="139">
        <f t="shared" si="19"/>
        <v>462.16</v>
      </c>
      <c r="L170" s="204"/>
    </row>
    <row r="171" spans="1:12" s="63" customFormat="1" ht="24.75" customHeight="1">
      <c r="A171" s="88" t="s">
        <v>112</v>
      </c>
      <c r="B171" s="70" t="s">
        <v>12</v>
      </c>
      <c r="C171" s="70" t="s">
        <v>35</v>
      </c>
      <c r="D171" s="70" t="s">
        <v>32</v>
      </c>
      <c r="E171" s="236" t="s">
        <v>152</v>
      </c>
      <c r="F171" s="237"/>
      <c r="G171" s="83" t="s">
        <v>16</v>
      </c>
      <c r="H171" s="142">
        <f>H172</f>
        <v>948.2</v>
      </c>
      <c r="I171" s="142">
        <f t="shared" si="19"/>
        <v>462.16</v>
      </c>
      <c r="J171" s="142">
        <f t="shared" si="19"/>
        <v>462.16</v>
      </c>
      <c r="L171" s="205"/>
    </row>
    <row r="172" spans="1:10" ht="36" customHeight="1">
      <c r="A172" s="72" t="s">
        <v>119</v>
      </c>
      <c r="B172" s="70" t="s">
        <v>12</v>
      </c>
      <c r="C172" s="70" t="s">
        <v>35</v>
      </c>
      <c r="D172" s="70" t="s">
        <v>32</v>
      </c>
      <c r="E172" s="236" t="s">
        <v>152</v>
      </c>
      <c r="F172" s="237"/>
      <c r="G172" s="70" t="s">
        <v>114</v>
      </c>
      <c r="H172" s="142">
        <f>H173</f>
        <v>948.2</v>
      </c>
      <c r="I172" s="142">
        <f t="shared" si="19"/>
        <v>462.16</v>
      </c>
      <c r="J172" s="142">
        <f t="shared" si="19"/>
        <v>462.16</v>
      </c>
    </row>
    <row r="173" spans="1:10" ht="37.5" customHeight="1">
      <c r="A173" s="72" t="s">
        <v>115</v>
      </c>
      <c r="B173" s="70" t="s">
        <v>12</v>
      </c>
      <c r="C173" s="70" t="s">
        <v>35</v>
      </c>
      <c r="D173" s="70" t="s">
        <v>32</v>
      </c>
      <c r="E173" s="236" t="s">
        <v>152</v>
      </c>
      <c r="F173" s="237"/>
      <c r="G173" s="70" t="s">
        <v>79</v>
      </c>
      <c r="H173" s="142">
        <f>948.2</f>
        <v>948.2</v>
      </c>
      <c r="I173" s="142">
        <v>462.16</v>
      </c>
      <c r="J173" s="142">
        <v>462.16</v>
      </c>
    </row>
    <row r="174" spans="1:10" ht="24.75" customHeight="1">
      <c r="A174" s="192" t="s">
        <v>248</v>
      </c>
      <c r="B174" s="17">
        <v>716</v>
      </c>
      <c r="C174" s="84" t="s">
        <v>35</v>
      </c>
      <c r="D174" s="84" t="s">
        <v>32</v>
      </c>
      <c r="E174" s="231" t="s">
        <v>249</v>
      </c>
      <c r="F174" s="233"/>
      <c r="G174" s="17" t="s">
        <v>82</v>
      </c>
      <c r="H174" s="139">
        <f>H175</f>
        <v>1060</v>
      </c>
      <c r="I174" s="139">
        <f>I175</f>
        <v>1060</v>
      </c>
      <c r="J174" s="139">
        <f>J175</f>
        <v>2196</v>
      </c>
    </row>
    <row r="175" spans="1:10" ht="24.75" customHeight="1">
      <c r="A175" s="72" t="s">
        <v>112</v>
      </c>
      <c r="B175" s="70" t="s">
        <v>12</v>
      </c>
      <c r="C175" s="74" t="s">
        <v>35</v>
      </c>
      <c r="D175" s="74" t="s">
        <v>32</v>
      </c>
      <c r="E175" s="228" t="s">
        <v>249</v>
      </c>
      <c r="F175" s="229"/>
      <c r="G175" s="73" t="s">
        <v>16</v>
      </c>
      <c r="H175" s="142">
        <f aca="true" t="shared" si="20" ref="H175:J176">H176</f>
        <v>1060</v>
      </c>
      <c r="I175" s="142">
        <f t="shared" si="20"/>
        <v>1060</v>
      </c>
      <c r="J175" s="142">
        <f t="shared" si="20"/>
        <v>2196</v>
      </c>
    </row>
    <row r="176" spans="1:10" ht="38.25" customHeight="1">
      <c r="A176" s="72" t="s">
        <v>119</v>
      </c>
      <c r="B176" s="70" t="s">
        <v>12</v>
      </c>
      <c r="C176" s="84" t="s">
        <v>35</v>
      </c>
      <c r="D176" s="84" t="s">
        <v>32</v>
      </c>
      <c r="E176" s="228" t="s">
        <v>249</v>
      </c>
      <c r="F176" s="229"/>
      <c r="G176" s="70" t="s">
        <v>114</v>
      </c>
      <c r="H176" s="142">
        <f t="shared" si="20"/>
        <v>1060</v>
      </c>
      <c r="I176" s="142">
        <f t="shared" si="20"/>
        <v>1060</v>
      </c>
      <c r="J176" s="142">
        <f t="shared" si="20"/>
        <v>2196</v>
      </c>
    </row>
    <row r="177" spans="1:10" ht="36" customHeight="1">
      <c r="A177" s="72" t="s">
        <v>115</v>
      </c>
      <c r="B177" s="70" t="s">
        <v>12</v>
      </c>
      <c r="C177" s="84" t="s">
        <v>35</v>
      </c>
      <c r="D177" s="84" t="s">
        <v>32</v>
      </c>
      <c r="E177" s="228" t="s">
        <v>249</v>
      </c>
      <c r="F177" s="229"/>
      <c r="G177" s="70" t="s">
        <v>79</v>
      </c>
      <c r="H177" s="142">
        <v>1060</v>
      </c>
      <c r="I177" s="142">
        <v>1060</v>
      </c>
      <c r="J177" s="142">
        <v>2196</v>
      </c>
    </row>
    <row r="178" spans="1:10" ht="12.75">
      <c r="A178" s="86" t="s">
        <v>156</v>
      </c>
      <c r="B178" s="83" t="s">
        <v>12</v>
      </c>
      <c r="C178" s="83" t="s">
        <v>41</v>
      </c>
      <c r="D178" s="83"/>
      <c r="E178" s="228"/>
      <c r="F178" s="230"/>
      <c r="G178" s="83"/>
      <c r="H178" s="139">
        <f>H179</f>
        <v>10444.35209</v>
      </c>
      <c r="I178" s="139">
        <f>I179</f>
        <v>8248</v>
      </c>
      <c r="J178" s="139">
        <f>J179</f>
        <v>8248</v>
      </c>
    </row>
    <row r="179" spans="1:10" ht="22.5" customHeight="1">
      <c r="A179" s="86" t="s">
        <v>40</v>
      </c>
      <c r="B179" s="83" t="s">
        <v>12</v>
      </c>
      <c r="C179" s="83" t="s">
        <v>41</v>
      </c>
      <c r="D179" s="83" t="s">
        <v>10</v>
      </c>
      <c r="E179" s="231" t="s">
        <v>105</v>
      </c>
      <c r="F179" s="232"/>
      <c r="G179" s="83"/>
      <c r="H179" s="139">
        <f>H180+H196</f>
        <v>10444.35209</v>
      </c>
      <c r="I179" s="139">
        <f>I180+I196</f>
        <v>8248</v>
      </c>
      <c r="J179" s="139">
        <f>J180+J196</f>
        <v>8248</v>
      </c>
    </row>
    <row r="180" spans="1:10" ht="28.5" customHeight="1">
      <c r="A180" s="106" t="s">
        <v>126</v>
      </c>
      <c r="B180" s="6">
        <v>716</v>
      </c>
      <c r="C180" s="70" t="s">
        <v>41</v>
      </c>
      <c r="D180" s="70" t="s">
        <v>10</v>
      </c>
      <c r="E180" s="240" t="s">
        <v>134</v>
      </c>
      <c r="F180" s="241"/>
      <c r="G180" s="6" t="s">
        <v>82</v>
      </c>
      <c r="H180" s="142">
        <f>H182</f>
        <v>10444.35209</v>
      </c>
      <c r="I180" s="142">
        <f>I182</f>
        <v>8248</v>
      </c>
      <c r="J180" s="142">
        <f>J182</f>
        <v>8248</v>
      </c>
    </row>
    <row r="181" spans="1:10" ht="37.5" customHeight="1">
      <c r="A181" s="106" t="s">
        <v>133</v>
      </c>
      <c r="B181" s="6">
        <v>716</v>
      </c>
      <c r="C181" s="70" t="s">
        <v>41</v>
      </c>
      <c r="D181" s="70" t="s">
        <v>10</v>
      </c>
      <c r="E181" s="240" t="s">
        <v>134</v>
      </c>
      <c r="F181" s="241"/>
      <c r="G181" s="6" t="s">
        <v>82</v>
      </c>
      <c r="H181" s="142">
        <f>H182</f>
        <v>10444.35209</v>
      </c>
      <c r="I181" s="142">
        <f>I182</f>
        <v>8248</v>
      </c>
      <c r="J181" s="142">
        <f>J182</f>
        <v>8248</v>
      </c>
    </row>
    <row r="182" spans="1:10" ht="38.25">
      <c r="A182" s="29" t="s">
        <v>69</v>
      </c>
      <c r="B182" s="5" t="s">
        <v>12</v>
      </c>
      <c r="C182" s="70" t="s">
        <v>41</v>
      </c>
      <c r="D182" s="70" t="s">
        <v>10</v>
      </c>
      <c r="E182" s="240" t="s">
        <v>135</v>
      </c>
      <c r="F182" s="241"/>
      <c r="G182" s="5"/>
      <c r="H182" s="142">
        <f>H183+H186+H189+H193</f>
        <v>10444.35209</v>
      </c>
      <c r="I182" s="142">
        <f>I183+I186+I189+I193</f>
        <v>8248</v>
      </c>
      <c r="J182" s="142">
        <f>J183+J186+J189+J193</f>
        <v>8248</v>
      </c>
    </row>
    <row r="183" spans="1:10" ht="22.5">
      <c r="A183" s="8" t="s">
        <v>110</v>
      </c>
      <c r="B183" s="5" t="s">
        <v>12</v>
      </c>
      <c r="C183" s="70" t="s">
        <v>41</v>
      </c>
      <c r="D183" s="70" t="s">
        <v>10</v>
      </c>
      <c r="E183" s="240" t="s">
        <v>135</v>
      </c>
      <c r="F183" s="241"/>
      <c r="G183" s="5" t="s">
        <v>136</v>
      </c>
      <c r="H183" s="142">
        <f>H185+H184</f>
        <v>6928</v>
      </c>
      <c r="I183" s="142">
        <f>I185+I184</f>
        <v>6928</v>
      </c>
      <c r="J183" s="142">
        <f>J185+J184</f>
        <v>6928</v>
      </c>
    </row>
    <row r="184" spans="1:10" ht="27" customHeight="1">
      <c r="A184" s="72" t="str">
        <f>'пр 3'!A126</f>
        <v>Фонд оплаты труда казенных учреждений и взносы по обязательному социальному страхованию</v>
      </c>
      <c r="B184" s="70" t="s">
        <v>12</v>
      </c>
      <c r="C184" s="70" t="s">
        <v>41</v>
      </c>
      <c r="D184" s="70" t="s">
        <v>10</v>
      </c>
      <c r="E184" s="240" t="s">
        <v>135</v>
      </c>
      <c r="F184" s="241"/>
      <c r="G184" s="70" t="s">
        <v>87</v>
      </c>
      <c r="H184" s="142">
        <v>5321</v>
      </c>
      <c r="I184" s="142">
        <v>5321</v>
      </c>
      <c r="J184" s="142">
        <v>5321</v>
      </c>
    </row>
    <row r="185" spans="1:10" ht="37.5" customHeight="1">
      <c r="A185" s="72" t="str">
        <f>'пр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185" s="70" t="s">
        <v>12</v>
      </c>
      <c r="C185" s="70" t="s">
        <v>41</v>
      </c>
      <c r="D185" s="70" t="s">
        <v>10</v>
      </c>
      <c r="E185" s="240" t="s">
        <v>135</v>
      </c>
      <c r="F185" s="241"/>
      <c r="G185" s="70" t="s">
        <v>101</v>
      </c>
      <c r="H185" s="142">
        <v>1607</v>
      </c>
      <c r="I185" s="142">
        <v>1607</v>
      </c>
      <c r="J185" s="142">
        <v>1607</v>
      </c>
    </row>
    <row r="186" spans="1:10" ht="22.5">
      <c r="A186" s="72" t="s">
        <v>112</v>
      </c>
      <c r="B186" s="87" t="s">
        <v>12</v>
      </c>
      <c r="C186" s="70" t="s">
        <v>41</v>
      </c>
      <c r="D186" s="70" t="s">
        <v>10</v>
      </c>
      <c r="E186" s="240" t="s">
        <v>135</v>
      </c>
      <c r="F186" s="241"/>
      <c r="G186" s="83" t="s">
        <v>16</v>
      </c>
      <c r="H186" s="139">
        <f>H188</f>
        <v>65</v>
      </c>
      <c r="I186" s="139">
        <f>I188</f>
        <v>50</v>
      </c>
      <c r="J186" s="139">
        <f>J188</f>
        <v>50</v>
      </c>
    </row>
    <row r="187" spans="1:10" ht="33.75">
      <c r="A187" s="72" t="s">
        <v>119</v>
      </c>
      <c r="B187" s="70" t="s">
        <v>12</v>
      </c>
      <c r="C187" s="70" t="s">
        <v>41</v>
      </c>
      <c r="D187" s="70" t="s">
        <v>10</v>
      </c>
      <c r="E187" s="240" t="s">
        <v>135</v>
      </c>
      <c r="F187" s="241"/>
      <c r="G187" s="70" t="s">
        <v>114</v>
      </c>
      <c r="H187" s="142">
        <f>H188</f>
        <v>65</v>
      </c>
      <c r="I187" s="142">
        <f>I188</f>
        <v>50</v>
      </c>
      <c r="J187" s="142">
        <f>J188</f>
        <v>50</v>
      </c>
    </row>
    <row r="188" spans="1:12" ht="22.5">
      <c r="A188" s="113" t="s">
        <v>92</v>
      </c>
      <c r="B188" s="70" t="s">
        <v>12</v>
      </c>
      <c r="C188" s="70" t="s">
        <v>41</v>
      </c>
      <c r="D188" s="70" t="s">
        <v>10</v>
      </c>
      <c r="E188" s="240" t="s">
        <v>135</v>
      </c>
      <c r="F188" s="241"/>
      <c r="G188" s="70" t="s">
        <v>91</v>
      </c>
      <c r="H188" s="142">
        <v>65</v>
      </c>
      <c r="I188" s="142">
        <v>50</v>
      </c>
      <c r="J188" s="142">
        <v>50</v>
      </c>
      <c r="L188" s="212"/>
    </row>
    <row r="189" spans="1:10" ht="26.25" customHeight="1">
      <c r="A189" s="88" t="s">
        <v>112</v>
      </c>
      <c r="B189" s="87" t="s">
        <v>12</v>
      </c>
      <c r="C189" s="70" t="s">
        <v>41</v>
      </c>
      <c r="D189" s="70" t="s">
        <v>10</v>
      </c>
      <c r="E189" s="240" t="s">
        <v>135</v>
      </c>
      <c r="F189" s="241"/>
      <c r="G189" s="83" t="s">
        <v>16</v>
      </c>
      <c r="H189" s="139">
        <f>H190</f>
        <v>3446.35209</v>
      </c>
      <c r="I189" s="139">
        <f>I190</f>
        <v>1270</v>
      </c>
      <c r="J189" s="139">
        <f>J190</f>
        <v>1270</v>
      </c>
    </row>
    <row r="190" spans="1:10" ht="33.75" customHeight="1">
      <c r="A190" s="72" t="s">
        <v>119</v>
      </c>
      <c r="B190" s="70" t="s">
        <v>12</v>
      </c>
      <c r="C190" s="70" t="s">
        <v>41</v>
      </c>
      <c r="D190" s="70" t="s">
        <v>10</v>
      </c>
      <c r="E190" s="240" t="s">
        <v>135</v>
      </c>
      <c r="F190" s="241"/>
      <c r="G190" s="70" t="s">
        <v>114</v>
      </c>
      <c r="H190" s="142">
        <f>H191+H192</f>
        <v>3446.35209</v>
      </c>
      <c r="I190" s="142">
        <f>I191+I192</f>
        <v>1270</v>
      </c>
      <c r="J190" s="142">
        <f>J191+J192</f>
        <v>1270</v>
      </c>
    </row>
    <row r="191" spans="1:11" ht="41.25" customHeight="1">
      <c r="A191" s="72" t="s">
        <v>115</v>
      </c>
      <c r="B191" s="70" t="s">
        <v>12</v>
      </c>
      <c r="C191" s="70" t="s">
        <v>41</v>
      </c>
      <c r="D191" s="70" t="s">
        <v>10</v>
      </c>
      <c r="E191" s="240" t="s">
        <v>135</v>
      </c>
      <c r="F191" s="241"/>
      <c r="G191" s="70" t="s">
        <v>79</v>
      </c>
      <c r="H191" s="142">
        <f>2840.19909-117.847+254+100</f>
        <v>3076.35209</v>
      </c>
      <c r="I191" s="142">
        <v>1000</v>
      </c>
      <c r="J191" s="142">
        <v>1000</v>
      </c>
      <c r="K191" s="51"/>
    </row>
    <row r="192" spans="1:10" ht="22.5" customHeight="1">
      <c r="A192" s="72" t="s">
        <v>172</v>
      </c>
      <c r="B192" s="70" t="s">
        <v>12</v>
      </c>
      <c r="C192" s="70" t="s">
        <v>41</v>
      </c>
      <c r="D192" s="70" t="s">
        <v>10</v>
      </c>
      <c r="E192" s="240" t="s">
        <v>135</v>
      </c>
      <c r="F192" s="241"/>
      <c r="G192" s="70" t="s">
        <v>171</v>
      </c>
      <c r="H192" s="142">
        <v>370</v>
      </c>
      <c r="I192" s="142">
        <v>270</v>
      </c>
      <c r="J192" s="142">
        <v>270</v>
      </c>
    </row>
    <row r="193" spans="1:12" s="51" customFormat="1" ht="22.5" customHeight="1">
      <c r="A193" s="146" t="s">
        <v>177</v>
      </c>
      <c r="B193" s="87" t="s">
        <v>12</v>
      </c>
      <c r="C193" s="87" t="s">
        <v>41</v>
      </c>
      <c r="D193" s="87" t="s">
        <v>10</v>
      </c>
      <c r="E193" s="248" t="s">
        <v>135</v>
      </c>
      <c r="F193" s="232"/>
      <c r="G193" s="87" t="s">
        <v>175</v>
      </c>
      <c r="H193" s="139">
        <f aca="true" t="shared" si="21" ref="H193:J194">H194</f>
        <v>5</v>
      </c>
      <c r="I193" s="139">
        <f t="shared" si="21"/>
        <v>0</v>
      </c>
      <c r="J193" s="139">
        <f t="shared" si="21"/>
        <v>0</v>
      </c>
      <c r="K193"/>
      <c r="L193" s="204"/>
    </row>
    <row r="194" spans="1:10" ht="22.5" customHeight="1">
      <c r="A194" s="88" t="s">
        <v>83</v>
      </c>
      <c r="B194" s="70" t="s">
        <v>12</v>
      </c>
      <c r="C194" s="70" t="s">
        <v>41</v>
      </c>
      <c r="D194" s="70" t="s">
        <v>10</v>
      </c>
      <c r="E194" s="240" t="s">
        <v>135</v>
      </c>
      <c r="F194" s="241"/>
      <c r="G194" s="70" t="s">
        <v>174</v>
      </c>
      <c r="H194" s="142">
        <f t="shared" si="21"/>
        <v>5</v>
      </c>
      <c r="I194" s="142">
        <f t="shared" si="21"/>
        <v>0</v>
      </c>
      <c r="J194" s="142">
        <f t="shared" si="21"/>
        <v>0</v>
      </c>
    </row>
    <row r="195" spans="1:11" ht="22.5" customHeight="1">
      <c r="A195" s="72" t="s">
        <v>176</v>
      </c>
      <c r="B195" s="70" t="s">
        <v>12</v>
      </c>
      <c r="C195" s="70" t="s">
        <v>41</v>
      </c>
      <c r="D195" s="70" t="s">
        <v>10</v>
      </c>
      <c r="E195" s="240" t="s">
        <v>135</v>
      </c>
      <c r="F195" s="241"/>
      <c r="G195" s="70" t="s">
        <v>173</v>
      </c>
      <c r="H195" s="142">
        <v>5</v>
      </c>
      <c r="I195" s="142">
        <v>0</v>
      </c>
      <c r="J195" s="142">
        <v>0</v>
      </c>
      <c r="K195" s="201"/>
    </row>
    <row r="196" spans="1:10" ht="61.5" customHeight="1" hidden="1">
      <c r="A196" s="146" t="s">
        <v>162</v>
      </c>
      <c r="B196" s="87" t="s">
        <v>12</v>
      </c>
      <c r="C196" s="87" t="s">
        <v>41</v>
      </c>
      <c r="D196" s="87" t="s">
        <v>10</v>
      </c>
      <c r="E196" s="238" t="s">
        <v>163</v>
      </c>
      <c r="F196" s="239"/>
      <c r="G196" s="17" t="s">
        <v>82</v>
      </c>
      <c r="H196" s="139">
        <f>H197</f>
        <v>0</v>
      </c>
      <c r="I196" s="139">
        <f aca="true" t="shared" si="22" ref="I196:J198">I197</f>
        <v>0</v>
      </c>
      <c r="J196" s="139">
        <f t="shared" si="22"/>
        <v>0</v>
      </c>
    </row>
    <row r="197" spans="1:10" ht="27.75" customHeight="1" hidden="1">
      <c r="A197" s="72" t="s">
        <v>112</v>
      </c>
      <c r="B197" s="70" t="s">
        <v>12</v>
      </c>
      <c r="C197" s="70" t="s">
        <v>41</v>
      </c>
      <c r="D197" s="70" t="s">
        <v>10</v>
      </c>
      <c r="E197" s="246" t="s">
        <v>163</v>
      </c>
      <c r="F197" s="247"/>
      <c r="G197" s="73" t="s">
        <v>16</v>
      </c>
      <c r="H197" s="142">
        <f>H198</f>
        <v>0</v>
      </c>
      <c r="I197" s="142">
        <f t="shared" si="22"/>
        <v>0</v>
      </c>
      <c r="J197" s="142">
        <f t="shared" si="22"/>
        <v>0</v>
      </c>
    </row>
    <row r="198" spans="1:10" ht="36.75" customHeight="1" hidden="1">
      <c r="A198" s="72" t="s">
        <v>119</v>
      </c>
      <c r="B198" s="70" t="s">
        <v>12</v>
      </c>
      <c r="C198" s="70" t="s">
        <v>41</v>
      </c>
      <c r="D198" s="70" t="s">
        <v>10</v>
      </c>
      <c r="E198" s="246" t="s">
        <v>163</v>
      </c>
      <c r="F198" s="247"/>
      <c r="G198" s="70" t="s">
        <v>114</v>
      </c>
      <c r="H198" s="142">
        <f>H199</f>
        <v>0</v>
      </c>
      <c r="I198" s="142">
        <f t="shared" si="22"/>
        <v>0</v>
      </c>
      <c r="J198" s="142">
        <f t="shared" si="22"/>
        <v>0</v>
      </c>
    </row>
    <row r="199" spans="1:10" ht="34.5" customHeight="1" hidden="1">
      <c r="A199" s="72" t="s">
        <v>115</v>
      </c>
      <c r="B199" s="70" t="s">
        <v>12</v>
      </c>
      <c r="C199" s="70" t="s">
        <v>41</v>
      </c>
      <c r="D199" s="70" t="s">
        <v>10</v>
      </c>
      <c r="E199" s="246" t="s">
        <v>163</v>
      </c>
      <c r="F199" s="247"/>
      <c r="G199" s="70" t="s">
        <v>79</v>
      </c>
      <c r="H199" s="142">
        <v>0</v>
      </c>
      <c r="I199" s="142">
        <v>0</v>
      </c>
      <c r="J199" s="142">
        <v>0</v>
      </c>
    </row>
    <row r="200" spans="1:10" ht="15" customHeight="1">
      <c r="A200" s="86" t="s">
        <v>140</v>
      </c>
      <c r="B200" s="83" t="s">
        <v>12</v>
      </c>
      <c r="C200" s="83" t="s">
        <v>65</v>
      </c>
      <c r="D200" s="83"/>
      <c r="E200" s="228"/>
      <c r="F200" s="230"/>
      <c r="G200" s="83"/>
      <c r="H200" s="139">
        <f aca="true" t="shared" si="23" ref="H200:J205">H201</f>
        <v>350</v>
      </c>
      <c r="I200" s="139">
        <f t="shared" si="23"/>
        <v>350</v>
      </c>
      <c r="J200" s="139">
        <f t="shared" si="23"/>
        <v>350</v>
      </c>
    </row>
    <row r="201" spans="1:10" ht="15" customHeight="1">
      <c r="A201" s="86" t="s">
        <v>140</v>
      </c>
      <c r="B201" s="83" t="s">
        <v>12</v>
      </c>
      <c r="C201" s="83" t="s">
        <v>65</v>
      </c>
      <c r="D201" s="83" t="s">
        <v>10</v>
      </c>
      <c r="E201" s="231" t="s">
        <v>105</v>
      </c>
      <c r="F201" s="232"/>
      <c r="G201" s="83"/>
      <c r="H201" s="139">
        <f t="shared" si="23"/>
        <v>350</v>
      </c>
      <c r="I201" s="139">
        <f t="shared" si="23"/>
        <v>350</v>
      </c>
      <c r="J201" s="139">
        <f t="shared" si="23"/>
        <v>350</v>
      </c>
    </row>
    <row r="202" spans="1:12" s="71" customFormat="1" ht="15" customHeight="1">
      <c r="A202" s="106" t="s">
        <v>104</v>
      </c>
      <c r="B202" s="6">
        <v>716</v>
      </c>
      <c r="C202" s="84" t="s">
        <v>65</v>
      </c>
      <c r="D202" s="84" t="s">
        <v>10</v>
      </c>
      <c r="E202" s="228" t="s">
        <v>109</v>
      </c>
      <c r="F202" s="229"/>
      <c r="G202" s="6" t="s">
        <v>82</v>
      </c>
      <c r="H202" s="142">
        <f t="shared" si="23"/>
        <v>350</v>
      </c>
      <c r="I202" s="142">
        <f t="shared" si="23"/>
        <v>350</v>
      </c>
      <c r="J202" s="142">
        <f t="shared" si="23"/>
        <v>350</v>
      </c>
      <c r="L202" s="203"/>
    </row>
    <row r="203" spans="1:12" s="71" customFormat="1" ht="38.25" customHeight="1">
      <c r="A203" s="106" t="s">
        <v>108</v>
      </c>
      <c r="B203" s="6">
        <v>716</v>
      </c>
      <c r="C203" s="84" t="s">
        <v>65</v>
      </c>
      <c r="D203" s="84" t="s">
        <v>10</v>
      </c>
      <c r="E203" s="228" t="s">
        <v>109</v>
      </c>
      <c r="F203" s="229"/>
      <c r="G203" s="6" t="s">
        <v>82</v>
      </c>
      <c r="H203" s="142">
        <f t="shared" si="23"/>
        <v>350</v>
      </c>
      <c r="I203" s="142">
        <f t="shared" si="23"/>
        <v>350</v>
      </c>
      <c r="J203" s="142">
        <f t="shared" si="23"/>
        <v>350</v>
      </c>
      <c r="L203" s="203"/>
    </row>
    <row r="204" spans="1:12" s="71" customFormat="1" ht="25.5" customHeight="1">
      <c r="A204" s="29" t="s">
        <v>60</v>
      </c>
      <c r="B204" s="6">
        <v>716</v>
      </c>
      <c r="C204" s="84" t="s">
        <v>65</v>
      </c>
      <c r="D204" s="84" t="s">
        <v>10</v>
      </c>
      <c r="E204" s="228" t="s">
        <v>109</v>
      </c>
      <c r="F204" s="229"/>
      <c r="G204" s="6" t="s">
        <v>82</v>
      </c>
      <c r="H204" s="142">
        <f t="shared" si="23"/>
        <v>350</v>
      </c>
      <c r="I204" s="142">
        <f t="shared" si="23"/>
        <v>350</v>
      </c>
      <c r="J204" s="142">
        <f t="shared" si="23"/>
        <v>350</v>
      </c>
      <c r="L204" s="203"/>
    </row>
    <row r="205" spans="1:12" s="71" customFormat="1" ht="24" customHeight="1">
      <c r="A205" s="29" t="s">
        <v>170</v>
      </c>
      <c r="B205" s="6">
        <v>716</v>
      </c>
      <c r="C205" s="84" t="s">
        <v>65</v>
      </c>
      <c r="D205" s="84" t="s">
        <v>10</v>
      </c>
      <c r="E205" s="228" t="s">
        <v>141</v>
      </c>
      <c r="F205" s="230"/>
      <c r="G205" s="6" t="s">
        <v>82</v>
      </c>
      <c r="H205" s="142">
        <f t="shared" si="23"/>
        <v>350</v>
      </c>
      <c r="I205" s="142">
        <f t="shared" si="23"/>
        <v>350</v>
      </c>
      <c r="J205" s="142">
        <f t="shared" si="23"/>
        <v>350</v>
      </c>
      <c r="L205" s="203"/>
    </row>
    <row r="206" spans="1:12" s="71" customFormat="1" ht="25.5" customHeight="1">
      <c r="A206" s="88" t="s">
        <v>142</v>
      </c>
      <c r="B206" s="87" t="s">
        <v>12</v>
      </c>
      <c r="C206" s="84" t="s">
        <v>65</v>
      </c>
      <c r="D206" s="84" t="s">
        <v>10</v>
      </c>
      <c r="E206" s="228" t="s">
        <v>141</v>
      </c>
      <c r="F206" s="230"/>
      <c r="G206" s="83" t="s">
        <v>21</v>
      </c>
      <c r="H206" s="139">
        <f>H208</f>
        <v>350</v>
      </c>
      <c r="I206" s="139">
        <f>I208</f>
        <v>350</v>
      </c>
      <c r="J206" s="139">
        <f>J208</f>
        <v>350</v>
      </c>
      <c r="L206" s="203"/>
    </row>
    <row r="207" spans="1:12" s="71" customFormat="1" ht="27" customHeight="1">
      <c r="A207" s="29" t="s">
        <v>143</v>
      </c>
      <c r="B207" s="87" t="s">
        <v>12</v>
      </c>
      <c r="C207" s="84" t="s">
        <v>65</v>
      </c>
      <c r="D207" s="84" t="s">
        <v>10</v>
      </c>
      <c r="E207" s="228" t="s">
        <v>141</v>
      </c>
      <c r="F207" s="230"/>
      <c r="G207" s="83" t="s">
        <v>23</v>
      </c>
      <c r="H207" s="142">
        <f>H208</f>
        <v>350</v>
      </c>
      <c r="I207" s="142">
        <f>I208</f>
        <v>350</v>
      </c>
      <c r="J207" s="142">
        <f>J208</f>
        <v>350</v>
      </c>
      <c r="L207" s="203"/>
    </row>
    <row r="208" spans="1:12" s="71" customFormat="1" ht="21" customHeight="1">
      <c r="A208" s="29" t="s">
        <v>145</v>
      </c>
      <c r="B208" s="87" t="s">
        <v>12</v>
      </c>
      <c r="C208" s="84" t="s">
        <v>65</v>
      </c>
      <c r="D208" s="84" t="s">
        <v>10</v>
      </c>
      <c r="E208" s="228" t="s">
        <v>141</v>
      </c>
      <c r="F208" s="230"/>
      <c r="G208" s="83" t="s">
        <v>144</v>
      </c>
      <c r="H208" s="142">
        <v>350</v>
      </c>
      <c r="I208" s="142">
        <v>350</v>
      </c>
      <c r="J208" s="142">
        <v>350</v>
      </c>
      <c r="L208" s="203"/>
    </row>
    <row r="209" spans="1:12" s="71" customFormat="1" ht="30" customHeight="1">
      <c r="A209" s="136" t="s">
        <v>157</v>
      </c>
      <c r="B209" s="137" t="s">
        <v>12</v>
      </c>
      <c r="C209" s="64" t="s">
        <v>47</v>
      </c>
      <c r="D209" s="64" t="s">
        <v>10</v>
      </c>
      <c r="E209" s="242"/>
      <c r="F209" s="243"/>
      <c r="G209" s="138"/>
      <c r="H209" s="139">
        <f aca="true" t="shared" si="24" ref="H209:J210">H210</f>
        <v>16</v>
      </c>
      <c r="I209" s="139">
        <f t="shared" si="24"/>
        <v>16</v>
      </c>
      <c r="J209" s="139">
        <f t="shared" si="24"/>
        <v>19</v>
      </c>
      <c r="L209" s="203"/>
    </row>
    <row r="210" spans="1:12" s="71" customFormat="1" ht="19.5" customHeight="1">
      <c r="A210" s="141" t="s">
        <v>149</v>
      </c>
      <c r="B210" s="137" t="s">
        <v>12</v>
      </c>
      <c r="C210" s="64" t="s">
        <v>47</v>
      </c>
      <c r="D210" s="64" t="s">
        <v>10</v>
      </c>
      <c r="E210" s="244" t="s">
        <v>150</v>
      </c>
      <c r="F210" s="245"/>
      <c r="G210" s="138"/>
      <c r="H210" s="142">
        <f t="shared" si="24"/>
        <v>16</v>
      </c>
      <c r="I210" s="142">
        <f t="shared" si="24"/>
        <v>16</v>
      </c>
      <c r="J210" s="142">
        <f t="shared" si="24"/>
        <v>19</v>
      </c>
      <c r="L210" s="203"/>
    </row>
    <row r="211" spans="1:12" s="71" customFormat="1" ht="18.75" customHeight="1">
      <c r="A211" s="141" t="s">
        <v>149</v>
      </c>
      <c r="B211" s="137" t="s">
        <v>12</v>
      </c>
      <c r="C211" s="64" t="s">
        <v>47</v>
      </c>
      <c r="D211" s="64" t="s">
        <v>10</v>
      </c>
      <c r="E211" s="244" t="s">
        <v>150</v>
      </c>
      <c r="F211" s="245"/>
      <c r="G211" s="138" t="s">
        <v>151</v>
      </c>
      <c r="H211" s="142">
        <v>16</v>
      </c>
      <c r="I211" s="142">
        <v>16</v>
      </c>
      <c r="J211" s="142">
        <v>19</v>
      </c>
      <c r="L211" s="203"/>
    </row>
    <row r="212" spans="1:12" s="71" customFormat="1" ht="33.75" customHeight="1">
      <c r="A212" s="103" t="s">
        <v>158</v>
      </c>
      <c r="B212" s="83" t="s">
        <v>12</v>
      </c>
      <c r="C212" s="84" t="s">
        <v>48</v>
      </c>
      <c r="D212" s="84"/>
      <c r="E212" s="231"/>
      <c r="F212" s="233"/>
      <c r="G212" s="84"/>
      <c r="H212" s="139">
        <f>H213</f>
        <v>271.27623</v>
      </c>
      <c r="I212" s="139">
        <f aca="true" t="shared" si="25" ref="I212:J216">I213</f>
        <v>0</v>
      </c>
      <c r="J212" s="139">
        <f t="shared" si="25"/>
        <v>0</v>
      </c>
      <c r="L212" s="203"/>
    </row>
    <row r="213" spans="1:12" s="140" customFormat="1" ht="25.5" customHeight="1">
      <c r="A213" s="103" t="s">
        <v>137</v>
      </c>
      <c r="B213" s="83" t="s">
        <v>12</v>
      </c>
      <c r="C213" s="84" t="s">
        <v>48</v>
      </c>
      <c r="D213" s="84" t="s">
        <v>32</v>
      </c>
      <c r="E213" s="231" t="s">
        <v>105</v>
      </c>
      <c r="F213" s="233"/>
      <c r="G213" s="84" t="s">
        <v>82</v>
      </c>
      <c r="H213" s="142">
        <f>H214</f>
        <v>271.27623</v>
      </c>
      <c r="I213" s="142">
        <f t="shared" si="25"/>
        <v>0</v>
      </c>
      <c r="J213" s="142">
        <f t="shared" si="25"/>
        <v>0</v>
      </c>
      <c r="L213" s="208"/>
    </row>
    <row r="214" spans="1:12" s="62" customFormat="1" ht="30" customHeight="1">
      <c r="A214" s="106" t="s">
        <v>104</v>
      </c>
      <c r="B214" s="83" t="s">
        <v>12</v>
      </c>
      <c r="C214" s="84" t="s">
        <v>48</v>
      </c>
      <c r="D214" s="84" t="s">
        <v>32</v>
      </c>
      <c r="E214" s="228" t="s">
        <v>106</v>
      </c>
      <c r="F214" s="229"/>
      <c r="G214" s="84"/>
      <c r="H214" s="142">
        <f>H215</f>
        <v>271.27623</v>
      </c>
      <c r="I214" s="142">
        <f t="shared" si="25"/>
        <v>0</v>
      </c>
      <c r="J214" s="142">
        <f t="shared" si="25"/>
        <v>0</v>
      </c>
      <c r="L214" s="209"/>
    </row>
    <row r="215" spans="1:12" s="62" customFormat="1" ht="38.25" customHeight="1">
      <c r="A215" s="106" t="s">
        <v>108</v>
      </c>
      <c r="B215" s="83" t="s">
        <v>12</v>
      </c>
      <c r="C215" s="84" t="s">
        <v>48</v>
      </c>
      <c r="D215" s="84" t="s">
        <v>32</v>
      </c>
      <c r="E215" s="228" t="s">
        <v>106</v>
      </c>
      <c r="F215" s="230"/>
      <c r="G215" s="84"/>
      <c r="H215" s="142">
        <f>H216</f>
        <v>271.27623</v>
      </c>
      <c r="I215" s="142">
        <f t="shared" si="25"/>
        <v>0</v>
      </c>
      <c r="J215" s="142">
        <f t="shared" si="25"/>
        <v>0</v>
      </c>
      <c r="L215" s="209"/>
    </row>
    <row r="216" spans="1:12" s="71" customFormat="1" ht="21" customHeight="1">
      <c r="A216" s="29" t="s">
        <v>42</v>
      </c>
      <c r="B216" s="70" t="s">
        <v>12</v>
      </c>
      <c r="C216" s="75" t="s">
        <v>48</v>
      </c>
      <c r="D216" s="75" t="s">
        <v>32</v>
      </c>
      <c r="E216" s="228" t="s">
        <v>100</v>
      </c>
      <c r="F216" s="230"/>
      <c r="G216" s="75"/>
      <c r="H216" s="142">
        <f>H217</f>
        <v>271.27623</v>
      </c>
      <c r="I216" s="142">
        <f t="shared" si="25"/>
        <v>0</v>
      </c>
      <c r="J216" s="142">
        <f t="shared" si="25"/>
        <v>0</v>
      </c>
      <c r="L216" s="203"/>
    </row>
    <row r="217" spans="1:12" s="71" customFormat="1" ht="16.5" customHeight="1">
      <c r="A217" s="72" t="s">
        <v>138</v>
      </c>
      <c r="B217" s="70" t="s">
        <v>12</v>
      </c>
      <c r="C217" s="70" t="s">
        <v>48</v>
      </c>
      <c r="D217" s="70" t="s">
        <v>32</v>
      </c>
      <c r="E217" s="228" t="s">
        <v>139</v>
      </c>
      <c r="F217" s="230"/>
      <c r="G217" s="69">
        <v>500</v>
      </c>
      <c r="H217" s="142">
        <f>H218+H219+H220+H221+H222+H223</f>
        <v>271.27623</v>
      </c>
      <c r="I217" s="142">
        <f>I218+I219+I220+I221+I222+I223</f>
        <v>0</v>
      </c>
      <c r="J217" s="142">
        <f>J218+J219+J220+J221+J222+J223</f>
        <v>0</v>
      </c>
      <c r="L217" s="203"/>
    </row>
    <row r="218" spans="1:12" s="71" customFormat="1" ht="26.25" customHeight="1">
      <c r="A218" s="104" t="s">
        <v>43</v>
      </c>
      <c r="B218" s="70" t="s">
        <v>12</v>
      </c>
      <c r="C218" s="70" t="s">
        <v>48</v>
      </c>
      <c r="D218" s="70" t="s">
        <v>32</v>
      </c>
      <c r="E218" s="228" t="s">
        <v>139</v>
      </c>
      <c r="F218" s="230"/>
      <c r="G218" s="69">
        <v>540</v>
      </c>
      <c r="H218" s="142">
        <f>153.42923+117.847</f>
        <v>271.27623</v>
      </c>
      <c r="I218" s="142">
        <v>0</v>
      </c>
      <c r="J218" s="142">
        <v>0</v>
      </c>
      <c r="K218" s="79"/>
      <c r="L218" s="226">
        <f>L188+L151+L19+L18</f>
        <v>379.581314</v>
      </c>
    </row>
    <row r="219" spans="1:12" s="71" customFormat="1" ht="39" customHeight="1">
      <c r="A219"/>
      <c r="B219"/>
      <c r="C219"/>
      <c r="D219"/>
      <c r="E219"/>
      <c r="F219"/>
      <c r="G219"/>
      <c r="H219" s="200"/>
      <c r="I219" s="200"/>
      <c r="J219" s="200"/>
      <c r="L219" s="203"/>
    </row>
    <row r="220" spans="1:12" s="71" customFormat="1" ht="45.75" customHeight="1">
      <c r="A220"/>
      <c r="B220"/>
      <c r="C220"/>
      <c r="D220"/>
      <c r="E220"/>
      <c r="F220"/>
      <c r="G220"/>
      <c r="H220" s="200"/>
      <c r="I220" s="200"/>
      <c r="J220" s="200"/>
      <c r="L220" s="203"/>
    </row>
    <row r="221" spans="1:12" s="77" customFormat="1" ht="26.25" customHeight="1">
      <c r="A221"/>
      <c r="B221"/>
      <c r="C221"/>
      <c r="D221"/>
      <c r="E221"/>
      <c r="F221"/>
      <c r="G221"/>
      <c r="H221" s="200"/>
      <c r="I221" s="200"/>
      <c r="J221" s="200"/>
      <c r="L221" s="210"/>
    </row>
    <row r="222" spans="1:12" s="77" customFormat="1" ht="24.75" customHeight="1">
      <c r="A222"/>
      <c r="B222"/>
      <c r="C222"/>
      <c r="D222"/>
      <c r="E222"/>
      <c r="F222"/>
      <c r="G222"/>
      <c r="H222" s="200"/>
      <c r="I222" s="200"/>
      <c r="J222" s="200"/>
      <c r="L222" s="210"/>
    </row>
    <row r="223" ht="12.75" customHeight="1"/>
  </sheetData>
  <sheetProtection/>
  <mergeCells count="218">
    <mergeCell ref="E110:F110"/>
    <mergeCell ref="E106:F106"/>
    <mergeCell ref="E101:F101"/>
    <mergeCell ref="E102:F102"/>
    <mergeCell ref="E69:F69"/>
    <mergeCell ref="E67:F67"/>
    <mergeCell ref="E70:F70"/>
    <mergeCell ref="E95:F95"/>
    <mergeCell ref="E104:F104"/>
    <mergeCell ref="E105:F105"/>
    <mergeCell ref="E62:F62"/>
    <mergeCell ref="E120:F120"/>
    <mergeCell ref="E71:F71"/>
    <mergeCell ref="E64:F64"/>
    <mergeCell ref="E68:F68"/>
    <mergeCell ref="E66:F66"/>
    <mergeCell ref="E117:F117"/>
    <mergeCell ref="E111:F111"/>
    <mergeCell ref="E72:F72"/>
    <mergeCell ref="E87:F87"/>
    <mergeCell ref="E121:F121"/>
    <mergeCell ref="E146:F146"/>
    <mergeCell ref="E119:F119"/>
    <mergeCell ref="E118:F118"/>
    <mergeCell ref="E75:F75"/>
    <mergeCell ref="E135:F135"/>
    <mergeCell ref="E136:F136"/>
    <mergeCell ref="E137:F137"/>
    <mergeCell ref="E81:F81"/>
    <mergeCell ref="E86:F86"/>
    <mergeCell ref="E28:F28"/>
    <mergeCell ref="E35:F35"/>
    <mergeCell ref="E36:F36"/>
    <mergeCell ref="E30:F30"/>
    <mergeCell ref="E31:F31"/>
    <mergeCell ref="E45:F45"/>
    <mergeCell ref="E29:F29"/>
    <mergeCell ref="E43:F43"/>
    <mergeCell ref="E39:F39"/>
    <mergeCell ref="A2:H2"/>
    <mergeCell ref="E34:F34"/>
    <mergeCell ref="E21:F21"/>
    <mergeCell ref="E22:F22"/>
    <mergeCell ref="E26:F26"/>
    <mergeCell ref="E23:F23"/>
    <mergeCell ref="A4:J5"/>
    <mergeCell ref="E20:F20"/>
    <mergeCell ref="E33:F33"/>
    <mergeCell ref="E10:F10"/>
    <mergeCell ref="G1:J1"/>
    <mergeCell ref="E8:F8"/>
    <mergeCell ref="E16:F16"/>
    <mergeCell ref="E15:F15"/>
    <mergeCell ref="E12:F12"/>
    <mergeCell ref="E11:F11"/>
    <mergeCell ref="B7:G7"/>
    <mergeCell ref="H7:J7"/>
    <mergeCell ref="A3:J3"/>
    <mergeCell ref="E9:F9"/>
    <mergeCell ref="E13:F13"/>
    <mergeCell ref="E24:F24"/>
    <mergeCell ref="E44:F44"/>
    <mergeCell ref="E14:F14"/>
    <mergeCell ref="E18:F18"/>
    <mergeCell ref="E19:F19"/>
    <mergeCell ref="E25:F25"/>
    <mergeCell ref="E32:F32"/>
    <mergeCell ref="E17:F17"/>
    <mergeCell ref="E42:F42"/>
    <mergeCell ref="E57:F57"/>
    <mergeCell ref="E55:F55"/>
    <mergeCell ref="E56:F56"/>
    <mergeCell ref="E47:F47"/>
    <mergeCell ref="E48:F48"/>
    <mergeCell ref="E53:F53"/>
    <mergeCell ref="E51:F51"/>
    <mergeCell ref="E52:F52"/>
    <mergeCell ref="E49:F49"/>
    <mergeCell ref="E50:F50"/>
    <mergeCell ref="E46:F46"/>
    <mergeCell ref="E65:F65"/>
    <mergeCell ref="E63:F63"/>
    <mergeCell ref="E147:F147"/>
    <mergeCell ref="A7:A8"/>
    <mergeCell ref="E40:F40"/>
    <mergeCell ref="E41:F41"/>
    <mergeCell ref="E37:F37"/>
    <mergeCell ref="E38:F38"/>
    <mergeCell ref="E54:F54"/>
    <mergeCell ref="E27:F27"/>
    <mergeCell ref="E82:F82"/>
    <mergeCell ref="E148:F148"/>
    <mergeCell ref="E149:F149"/>
    <mergeCell ref="E156:F156"/>
    <mergeCell ref="E157:F157"/>
    <mergeCell ref="E154:F154"/>
    <mergeCell ref="E150:F150"/>
    <mergeCell ref="E143:F143"/>
    <mergeCell ref="E152:F152"/>
    <mergeCell ref="E153:F153"/>
    <mergeCell ref="E60:F60"/>
    <mergeCell ref="E58:F58"/>
    <mergeCell ref="E59:F59"/>
    <mergeCell ref="E127:F127"/>
    <mergeCell ref="E128:F128"/>
    <mergeCell ref="E123:F123"/>
    <mergeCell ref="E112:F112"/>
    <mergeCell ref="E113:F113"/>
    <mergeCell ref="E114:F114"/>
    <mergeCell ref="E61:F61"/>
    <mergeCell ref="E73:F73"/>
    <mergeCell ref="E74:F74"/>
    <mergeCell ref="E76:F76"/>
    <mergeCell ref="E125:F125"/>
    <mergeCell ref="E126:F126"/>
    <mergeCell ref="E115:F115"/>
    <mergeCell ref="E116:F116"/>
    <mergeCell ref="E109:F109"/>
    <mergeCell ref="E103:F103"/>
    <mergeCell ref="E218:F218"/>
    <mergeCell ref="E216:F216"/>
    <mergeCell ref="E199:F199"/>
    <mergeCell ref="E188:F188"/>
    <mergeCell ref="E189:F189"/>
    <mergeCell ref="E155:F155"/>
    <mergeCell ref="E159:F159"/>
    <mergeCell ref="E193:F193"/>
    <mergeCell ref="E158:F158"/>
    <mergeCell ref="E217:F217"/>
    <mergeCell ref="E213:F213"/>
    <mergeCell ref="E208:F208"/>
    <mergeCell ref="E77:F77"/>
    <mergeCell ref="E78:F78"/>
    <mergeCell ref="E79:F79"/>
    <mergeCell ref="E83:F83"/>
    <mergeCell ref="E84:F84"/>
    <mergeCell ref="E85:F85"/>
    <mergeCell ref="E129:F129"/>
    <mergeCell ref="E80:F80"/>
    <mergeCell ref="E211:F211"/>
    <mergeCell ref="E183:F183"/>
    <mergeCell ref="E187:F187"/>
    <mergeCell ref="E190:F190"/>
    <mergeCell ref="E191:F191"/>
    <mergeCell ref="E197:F197"/>
    <mergeCell ref="E198:F198"/>
    <mergeCell ref="E203:F203"/>
    <mergeCell ref="E179:F179"/>
    <mergeCell ref="E181:F181"/>
    <mergeCell ref="E192:F192"/>
    <mergeCell ref="E180:F180"/>
    <mergeCell ref="E182:F182"/>
    <mergeCell ref="E202:F202"/>
    <mergeCell ref="E194:F194"/>
    <mergeCell ref="E201:F201"/>
    <mergeCell ref="E214:F214"/>
    <mergeCell ref="E215:F215"/>
    <mergeCell ref="E207:F207"/>
    <mergeCell ref="E206:F206"/>
    <mergeCell ref="E200:F200"/>
    <mergeCell ref="E205:F205"/>
    <mergeCell ref="E204:F204"/>
    <mergeCell ref="E212:F212"/>
    <mergeCell ref="E209:F209"/>
    <mergeCell ref="E210:F210"/>
    <mergeCell ref="E169:F169"/>
    <mergeCell ref="E167:F167"/>
    <mergeCell ref="E196:F196"/>
    <mergeCell ref="E172:F172"/>
    <mergeCell ref="E173:F173"/>
    <mergeCell ref="E184:F184"/>
    <mergeCell ref="E185:F185"/>
    <mergeCell ref="E186:F186"/>
    <mergeCell ref="E195:F195"/>
    <mergeCell ref="E178:F178"/>
    <mergeCell ref="E175:F175"/>
    <mergeCell ref="E176:F176"/>
    <mergeCell ref="E177:F177"/>
    <mergeCell ref="E174:F174"/>
    <mergeCell ref="E170:F170"/>
    <mergeCell ref="E171:F171"/>
    <mergeCell ref="E162:F162"/>
    <mergeCell ref="E107:F107"/>
    <mergeCell ref="E108:F108"/>
    <mergeCell ref="E122:F122"/>
    <mergeCell ref="E161:F161"/>
    <mergeCell ref="E132:F132"/>
    <mergeCell ref="E134:F134"/>
    <mergeCell ref="E124:F124"/>
    <mergeCell ref="E138:F138"/>
    <mergeCell ref="E139:F139"/>
    <mergeCell ref="E98:F98"/>
    <mergeCell ref="E99:F99"/>
    <mergeCell ref="E165:F165"/>
    <mergeCell ref="E166:F166"/>
    <mergeCell ref="E168:F168"/>
    <mergeCell ref="E131:F131"/>
    <mergeCell ref="E164:F164"/>
    <mergeCell ref="E163:F163"/>
    <mergeCell ref="E160:F160"/>
    <mergeCell ref="E100:F100"/>
    <mergeCell ref="E88:F88"/>
    <mergeCell ref="E89:F89"/>
    <mergeCell ref="E90:F90"/>
    <mergeCell ref="E91:F91"/>
    <mergeCell ref="E96:F96"/>
    <mergeCell ref="E97:F97"/>
    <mergeCell ref="E92:F92"/>
    <mergeCell ref="E93:F93"/>
    <mergeCell ref="E94:F94"/>
    <mergeCell ref="E140:F140"/>
    <mergeCell ref="E141:F141"/>
    <mergeCell ref="E151:F151"/>
    <mergeCell ref="E130:F130"/>
    <mergeCell ref="E142:F142"/>
    <mergeCell ref="E144:F144"/>
    <mergeCell ref="E145:F145"/>
    <mergeCell ref="E133:F133"/>
  </mergeCells>
  <printOptions/>
  <pageMargins left="0.6299212598425197" right="0.03937007874015748" top="0.31496062992125984" bottom="0.1968503937007874" header="0.31496062992125984" footer="0.275590551181102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zoomScalePageLayoutView="0" workbookViewId="0" topLeftCell="A121">
      <selection activeCell="A1" sqref="A1:H143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7.75390625" style="0" customWidth="1"/>
    <col min="5" max="5" width="7.00390625" style="0" customWidth="1"/>
    <col min="6" max="8" width="14.25390625" style="0" customWidth="1"/>
  </cols>
  <sheetData>
    <row r="1" spans="5:8" ht="80.25" customHeight="1">
      <c r="E1" s="260" t="s">
        <v>281</v>
      </c>
      <c r="F1" s="260"/>
      <c r="G1" s="260"/>
      <c r="H1" s="260"/>
    </row>
    <row r="2" ht="13.5" customHeight="1"/>
    <row r="3" spans="1:8" ht="12.75">
      <c r="A3" s="267" t="s">
        <v>252</v>
      </c>
      <c r="B3" s="267"/>
      <c r="C3" s="267"/>
      <c r="D3" s="267"/>
      <c r="E3" s="267"/>
      <c r="F3" s="267"/>
      <c r="G3" s="267"/>
      <c r="H3" s="267"/>
    </row>
    <row r="4" spans="1:8" ht="12.75" customHeight="1">
      <c r="A4" s="270" t="s">
        <v>44</v>
      </c>
      <c r="B4" s="270"/>
      <c r="C4" s="270"/>
      <c r="D4" s="270"/>
      <c r="E4" s="270"/>
      <c r="F4" s="270"/>
      <c r="G4" s="270"/>
      <c r="H4" s="270"/>
    </row>
    <row r="5" spans="1:8" ht="18" customHeight="1">
      <c r="A5" s="270"/>
      <c r="B5" s="270"/>
      <c r="C5" s="270"/>
      <c r="D5" s="270"/>
      <c r="E5" s="270"/>
      <c r="F5" s="270"/>
      <c r="G5" s="270"/>
      <c r="H5" s="270"/>
    </row>
    <row r="8" spans="1:8" ht="29.25" customHeight="1">
      <c r="A8" s="276" t="s">
        <v>0</v>
      </c>
      <c r="B8" s="277" t="s">
        <v>3</v>
      </c>
      <c r="C8" s="278" t="s">
        <v>4</v>
      </c>
      <c r="D8" s="278" t="s">
        <v>5</v>
      </c>
      <c r="E8" s="278" t="s">
        <v>6</v>
      </c>
      <c r="F8" s="273" t="s">
        <v>7</v>
      </c>
      <c r="G8" s="274"/>
      <c r="H8" s="275"/>
    </row>
    <row r="9" spans="1:8" ht="18.75" customHeight="1">
      <c r="A9" s="276"/>
      <c r="B9" s="277"/>
      <c r="C9" s="278"/>
      <c r="D9" s="278"/>
      <c r="E9" s="278"/>
      <c r="F9" s="193" t="s">
        <v>189</v>
      </c>
      <c r="G9" s="193" t="s">
        <v>190</v>
      </c>
      <c r="H9" s="193" t="s">
        <v>250</v>
      </c>
    </row>
    <row r="10" spans="1:8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  <c r="G10" s="1">
        <v>8</v>
      </c>
      <c r="H10" s="1">
        <v>9</v>
      </c>
    </row>
    <row r="11" spans="1:8" ht="12.75">
      <c r="A11" s="27" t="s">
        <v>8</v>
      </c>
      <c r="B11" s="4"/>
      <c r="C11" s="4"/>
      <c r="D11" s="4"/>
      <c r="E11" s="4"/>
      <c r="F11" s="118">
        <f>F12+F50+F57+F67+F75+F123+F134+F141+F138</f>
        <v>60664.799464</v>
      </c>
      <c r="G11" s="118">
        <f>G12+G50+G57+G67+G75+G123+G134+G141+G138</f>
        <v>32710.529830000003</v>
      </c>
      <c r="H11" s="118">
        <f>H12+H50+H57+H67+H75+H123+H134+H141+H138</f>
        <v>33972.48983</v>
      </c>
    </row>
    <row r="12" spans="1:8" ht="12.75">
      <c r="A12" s="7" t="s">
        <v>9</v>
      </c>
      <c r="B12" s="17" t="s">
        <v>10</v>
      </c>
      <c r="C12" s="22"/>
      <c r="D12" s="22"/>
      <c r="E12" s="22"/>
      <c r="F12" s="118">
        <f>F13+F23+F46+F18+F43</f>
        <v>20726.733494</v>
      </c>
      <c r="G12" s="118">
        <f>G13+G23+G46+G18+G43</f>
        <v>18536.26983</v>
      </c>
      <c r="H12" s="118">
        <f>H13+H23+H46+H18+H43</f>
        <v>18536.26983</v>
      </c>
    </row>
    <row r="13" spans="1:8" ht="38.25">
      <c r="A13" s="20" t="str">
        <f>'пр 4'!A12</f>
        <v>"Функционирование высшего должностного лица субъекта Российской Федерации и муниципального образования"</v>
      </c>
      <c r="B13" s="17" t="s">
        <v>10</v>
      </c>
      <c r="C13" s="17" t="s">
        <v>11</v>
      </c>
      <c r="D13" s="17"/>
      <c r="E13" s="17"/>
      <c r="F13" s="118">
        <f>F14</f>
        <v>1983.9511439999999</v>
      </c>
      <c r="G13" s="118">
        <f>G14</f>
        <v>1769.36983</v>
      </c>
      <c r="H13" s="118">
        <f>H14</f>
        <v>1769.36983</v>
      </c>
    </row>
    <row r="14" spans="1:8" ht="25.5">
      <c r="A14" s="29" t="str">
        <f>'пр 4'!A15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11</v>
      </c>
      <c r="D14" s="5" t="s">
        <v>99</v>
      </c>
      <c r="E14" s="5"/>
      <c r="F14" s="119">
        <f>'пр 4'!H15</f>
        <v>1983.9511439999999</v>
      </c>
      <c r="G14" s="119">
        <f>'пр 4'!I15</f>
        <v>1769.36983</v>
      </c>
      <c r="H14" s="119">
        <f>'пр 4'!J15</f>
        <v>1769.36983</v>
      </c>
    </row>
    <row r="15" spans="1:8" ht="25.5">
      <c r="A15" s="29" t="str">
        <f>'пр 4'!A16</f>
        <v>Обеспечение деятельности в сфере установленных функций</v>
      </c>
      <c r="B15" s="5" t="s">
        <v>10</v>
      </c>
      <c r="C15" s="5" t="s">
        <v>11</v>
      </c>
      <c r="D15" s="5" t="s">
        <v>99</v>
      </c>
      <c r="E15" s="5"/>
      <c r="F15" s="119">
        <f>F16+F17</f>
        <v>1983.9511439999999</v>
      </c>
      <c r="G15" s="119">
        <f>G16+G17</f>
        <v>1769.36983</v>
      </c>
      <c r="H15" s="119">
        <f>H16+H17</f>
        <v>1769.36983</v>
      </c>
    </row>
    <row r="16" spans="1:8" ht="33.75">
      <c r="A16" s="8" t="s">
        <v>81</v>
      </c>
      <c r="B16" s="5" t="s">
        <v>10</v>
      </c>
      <c r="C16" s="5" t="s">
        <v>11</v>
      </c>
      <c r="D16" s="5" t="s">
        <v>99</v>
      </c>
      <c r="E16" s="5" t="s">
        <v>75</v>
      </c>
      <c r="F16" s="119">
        <f>'пр 4'!H18</f>
        <v>1523.772</v>
      </c>
      <c r="G16" s="119">
        <f>'пр 4'!I18</f>
        <v>1358.963</v>
      </c>
      <c r="H16" s="119">
        <f>'пр 4'!J18</f>
        <v>1358.963</v>
      </c>
    </row>
    <row r="17" spans="1:8" ht="33.75">
      <c r="A17" s="8" t="s">
        <v>76</v>
      </c>
      <c r="B17" s="5" t="s">
        <v>10</v>
      </c>
      <c r="C17" s="5" t="s">
        <v>11</v>
      </c>
      <c r="D17" s="5" t="s">
        <v>99</v>
      </c>
      <c r="E17" s="5" t="s">
        <v>102</v>
      </c>
      <c r="F17" s="119">
        <f>'пр 4'!H19</f>
        <v>460.179144</v>
      </c>
      <c r="G17" s="119">
        <f>'пр 4'!I19</f>
        <v>410.40683</v>
      </c>
      <c r="H17" s="119">
        <f>'пр 4'!J19</f>
        <v>410.40683</v>
      </c>
    </row>
    <row r="18" spans="1:8" ht="54.75" customHeight="1">
      <c r="A18" s="52" t="str">
        <f>'пр 4'!A20</f>
        <v>"Функционирование законодательных (представительных) органов государственной власти и представительных органов муниципальных образований"</v>
      </c>
      <c r="B18" s="17" t="s">
        <v>10</v>
      </c>
      <c r="C18" s="17" t="s">
        <v>32</v>
      </c>
      <c r="D18" s="17"/>
      <c r="E18" s="17"/>
      <c r="F18" s="118">
        <f>F19</f>
        <v>1500</v>
      </c>
      <c r="G18" s="118">
        <f aca="true" t="shared" si="0" ref="G18:H21">G19</f>
        <v>0</v>
      </c>
      <c r="H18" s="118">
        <f t="shared" si="0"/>
        <v>0</v>
      </c>
    </row>
    <row r="19" spans="1:8" ht="25.5">
      <c r="A19" s="29" t="str">
        <f>'пр 4'!A23</f>
        <v>Осуществление органами местного самоуправления полномочий местного значения</v>
      </c>
      <c r="B19" s="6" t="s">
        <v>10</v>
      </c>
      <c r="C19" s="6" t="s">
        <v>32</v>
      </c>
      <c r="D19" s="5" t="s">
        <v>99</v>
      </c>
      <c r="E19" s="6"/>
      <c r="F19" s="119">
        <f>F20</f>
        <v>1500</v>
      </c>
      <c r="G19" s="119">
        <f t="shared" si="0"/>
        <v>0</v>
      </c>
      <c r="H19" s="119">
        <f t="shared" si="0"/>
        <v>0</v>
      </c>
    </row>
    <row r="20" spans="1:8" ht="25.5">
      <c r="A20" s="29" t="str">
        <f>'пр 4'!A24</f>
        <v>Обеспечение деятельности в сфере установленных функций</v>
      </c>
      <c r="B20" s="6" t="s">
        <v>10</v>
      </c>
      <c r="C20" s="6" t="s">
        <v>32</v>
      </c>
      <c r="D20" s="5" t="s">
        <v>99</v>
      </c>
      <c r="E20" s="6"/>
      <c r="F20" s="119">
        <f>F21</f>
        <v>1500</v>
      </c>
      <c r="G20" s="119">
        <f t="shared" si="0"/>
        <v>0</v>
      </c>
      <c r="H20" s="119">
        <f t="shared" si="0"/>
        <v>0</v>
      </c>
    </row>
    <row r="21" spans="1:8" ht="22.5">
      <c r="A21" s="8" t="str">
        <f>'пр 4'!A27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32</v>
      </c>
      <c r="D21" s="5" t="s">
        <v>99</v>
      </c>
      <c r="E21" s="6" t="s">
        <v>114</v>
      </c>
      <c r="F21" s="119">
        <f>F22</f>
        <v>1500</v>
      </c>
      <c r="G21" s="119">
        <f t="shared" si="0"/>
        <v>0</v>
      </c>
      <c r="H21" s="119">
        <f t="shared" si="0"/>
        <v>0</v>
      </c>
    </row>
    <row r="22" spans="1:8" ht="33" customHeight="1">
      <c r="A22" s="8" t="str">
        <f>'пр 4'!A28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32</v>
      </c>
      <c r="D22" s="5" t="s">
        <v>99</v>
      </c>
      <c r="E22" s="6" t="s">
        <v>79</v>
      </c>
      <c r="F22" s="194">
        <f>'пр 4'!H28</f>
        <v>1500</v>
      </c>
      <c r="G22" s="194">
        <f>'пр 4'!I28</f>
        <v>0</v>
      </c>
      <c r="H22" s="194">
        <f>'пр 4'!J28</f>
        <v>0</v>
      </c>
    </row>
    <row r="23" spans="1:8" ht="73.5" customHeight="1">
      <c r="A23" s="20" t="str">
        <f>'пр 4'!A29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23" s="12" t="s">
        <v>10</v>
      </c>
      <c r="C23" s="12" t="s">
        <v>19</v>
      </c>
      <c r="D23" s="12"/>
      <c r="E23" s="12"/>
      <c r="F23" s="118">
        <f>'пр 4'!H29</f>
        <v>17182.78235</v>
      </c>
      <c r="G23" s="118">
        <f>'пр 4'!I29</f>
        <v>16666.9</v>
      </c>
      <c r="H23" s="118">
        <f>'пр 4'!J29</f>
        <v>16666.9</v>
      </c>
    </row>
    <row r="24" spans="1:8" ht="25.5">
      <c r="A24" s="29" t="str">
        <f>'пр 4'!A32</f>
        <v>Осуществление органами местного самоуправления полномочий местного значения</v>
      </c>
      <c r="B24" s="5" t="s">
        <v>10</v>
      </c>
      <c r="C24" s="5" t="s">
        <v>19</v>
      </c>
      <c r="D24" s="5" t="s">
        <v>99</v>
      </c>
      <c r="E24" s="5"/>
      <c r="F24" s="119">
        <f>F25</f>
        <v>16226.7</v>
      </c>
      <c r="G24" s="119">
        <f>G25</f>
        <v>16152.7</v>
      </c>
      <c r="H24" s="119">
        <f>H25</f>
        <v>16152.7</v>
      </c>
    </row>
    <row r="25" spans="1:8" ht="25.5">
      <c r="A25" s="29" t="str">
        <f>'пр 4'!A33</f>
        <v>Обеспечение деятельности в сфере установленных функций</v>
      </c>
      <c r="B25" s="5" t="s">
        <v>10</v>
      </c>
      <c r="C25" s="5" t="s">
        <v>19</v>
      </c>
      <c r="D25" s="5" t="s">
        <v>99</v>
      </c>
      <c r="E25" s="5"/>
      <c r="F25" s="119">
        <f>F26+F27+F28+F30+F31+F41</f>
        <v>16226.7</v>
      </c>
      <c r="G25" s="119">
        <f>G26+G27+G28+G30+G31+G41</f>
        <v>16152.7</v>
      </c>
      <c r="H25" s="119">
        <f>H26+H27+H28+H30+H31+H41</f>
        <v>16152.7</v>
      </c>
    </row>
    <row r="26" spans="1:8" ht="22.5">
      <c r="A26" s="8" t="str">
        <f>'пр 4'!A27</f>
        <v>Иные закупки товаров, работ и услуг для обеспечения государственных(муниципальных) нужд</v>
      </c>
      <c r="B26" s="5" t="s">
        <v>10</v>
      </c>
      <c r="C26" s="5" t="s">
        <v>19</v>
      </c>
      <c r="D26" s="5" t="s">
        <v>99</v>
      </c>
      <c r="E26" s="5" t="s">
        <v>75</v>
      </c>
      <c r="F26" s="119">
        <f>'пр 4'!H35</f>
        <v>10464</v>
      </c>
      <c r="G26" s="119">
        <f>'пр 4'!I35</f>
        <v>10464</v>
      </c>
      <c r="H26" s="119">
        <f>'пр 4'!J35</f>
        <v>10464</v>
      </c>
    </row>
    <row r="27" spans="1:8" ht="36.75" customHeight="1">
      <c r="A27" s="8" t="str">
        <f>'пр 4'!A36</f>
        <v>Начисления на выплаты по оплате труда</v>
      </c>
      <c r="B27" s="5" t="s">
        <v>10</v>
      </c>
      <c r="C27" s="5" t="s">
        <v>19</v>
      </c>
      <c r="D27" s="5" t="s">
        <v>99</v>
      </c>
      <c r="E27" s="5" t="s">
        <v>102</v>
      </c>
      <c r="F27" s="120">
        <f>'пр 4'!H36</f>
        <v>3160</v>
      </c>
      <c r="G27" s="120">
        <f>'пр 4'!I36</f>
        <v>3160</v>
      </c>
      <c r="H27" s="120">
        <f>'пр 4'!J36</f>
        <v>3160</v>
      </c>
    </row>
    <row r="28" spans="1:8" ht="12.75">
      <c r="A28" s="8" t="str">
        <f>'пр 4'!A38</f>
        <v>Прочие выплаты</v>
      </c>
      <c r="B28" s="5" t="s">
        <v>10</v>
      </c>
      <c r="C28" s="5" t="s">
        <v>19</v>
      </c>
      <c r="D28" s="5" t="s">
        <v>99</v>
      </c>
      <c r="E28" s="5" t="s">
        <v>77</v>
      </c>
      <c r="F28" s="119">
        <f>'пр 4'!H38</f>
        <v>50</v>
      </c>
      <c r="G28" s="119">
        <f>'пр 4'!I38</f>
        <v>50</v>
      </c>
      <c r="H28" s="119">
        <f>'пр 4'!J38</f>
        <v>50</v>
      </c>
    </row>
    <row r="29" spans="1:8" ht="50.25" customHeight="1" hidden="1">
      <c r="A29" s="8" t="e">
        <f>'пр 4'!#REF!</f>
        <v>#REF!</v>
      </c>
      <c r="B29" s="5" t="s">
        <v>10</v>
      </c>
      <c r="C29" s="5" t="s">
        <v>19</v>
      </c>
      <c r="D29" s="5" t="s">
        <v>71</v>
      </c>
      <c r="E29" s="5" t="s">
        <v>78</v>
      </c>
      <c r="F29" s="119" t="e">
        <f>'пр 4'!#REF!</f>
        <v>#REF!</v>
      </c>
      <c r="G29" s="119" t="e">
        <f>'пр 4'!#REF!</f>
        <v>#REF!</v>
      </c>
      <c r="H29" s="119" t="e">
        <f>'пр 4'!#REF!</f>
        <v>#REF!</v>
      </c>
    </row>
    <row r="30" spans="1:8" ht="30" customHeight="1">
      <c r="A30" s="113" t="str">
        <f>'пр 4'!A41</f>
        <v>Закупка товаров, работ, услуг в сфере информационно-коммуникационных технологий</v>
      </c>
      <c r="B30" s="5" t="s">
        <v>10</v>
      </c>
      <c r="C30" s="5" t="s">
        <v>19</v>
      </c>
      <c r="D30" s="5" t="s">
        <v>99</v>
      </c>
      <c r="E30" s="5" t="s">
        <v>91</v>
      </c>
      <c r="F30" s="119">
        <f>'пр 4'!H41</f>
        <v>750</v>
      </c>
      <c r="G30" s="119">
        <f>'пр 4'!I41</f>
        <v>750</v>
      </c>
      <c r="H30" s="119">
        <f>'пр 4'!J41</f>
        <v>750</v>
      </c>
    </row>
    <row r="31" spans="1:8" ht="22.5">
      <c r="A31" s="53" t="str">
        <f>'пр 4'!A44</f>
        <v>Прочая закупка товаров, работ и услуг для обеспечения государственных(муниципальных) нужд</v>
      </c>
      <c r="B31" s="5" t="s">
        <v>10</v>
      </c>
      <c r="C31" s="5" t="s">
        <v>19</v>
      </c>
      <c r="D31" s="5" t="s">
        <v>99</v>
      </c>
      <c r="E31" s="5" t="s">
        <v>79</v>
      </c>
      <c r="F31" s="119">
        <f>'пр 4'!H44</f>
        <v>1802</v>
      </c>
      <c r="G31" s="119">
        <f>'пр 4'!I44</f>
        <v>1728</v>
      </c>
      <c r="H31" s="119">
        <f>'пр 4'!J44</f>
        <v>1728</v>
      </c>
    </row>
    <row r="32" spans="1:8" ht="12.75">
      <c r="A32" s="53" t="s">
        <v>172</v>
      </c>
      <c r="B32" s="5" t="s">
        <v>10</v>
      </c>
      <c r="C32" s="5" t="s">
        <v>19</v>
      </c>
      <c r="D32" s="5" t="s">
        <v>99</v>
      </c>
      <c r="E32" s="5" t="s">
        <v>171</v>
      </c>
      <c r="F32" s="119">
        <f>'пр 4'!H45</f>
        <v>360</v>
      </c>
      <c r="G32" s="119">
        <f>'пр 4'!I45</f>
        <v>360</v>
      </c>
      <c r="H32" s="119">
        <f>'пр 4'!J45</f>
        <v>360</v>
      </c>
    </row>
    <row r="33" spans="1:8" ht="16.5" customHeight="1">
      <c r="A33" s="8" t="str">
        <f>'пр 4'!A48</f>
        <v>Уплата прочих налогов, сборов и иных платежей</v>
      </c>
      <c r="B33" s="5" t="s">
        <v>10</v>
      </c>
      <c r="C33" s="5" t="s">
        <v>19</v>
      </c>
      <c r="D33" s="5" t="s">
        <v>99</v>
      </c>
      <c r="E33" s="5" t="s">
        <v>85</v>
      </c>
      <c r="F33" s="119">
        <f>'пр 4'!H48</f>
        <v>24</v>
      </c>
      <c r="G33" s="119">
        <f>'пр 4'!I48</f>
        <v>20</v>
      </c>
      <c r="H33" s="119">
        <f>'пр 4'!J48</f>
        <v>20</v>
      </c>
    </row>
    <row r="34" spans="1:8" ht="16.5" customHeight="1">
      <c r="A34" s="8" t="str">
        <f>'пр 4'!A49</f>
        <v>Уплата  иных платежей</v>
      </c>
      <c r="B34" s="5" t="s">
        <v>10</v>
      </c>
      <c r="C34" s="5" t="s">
        <v>19</v>
      </c>
      <c r="D34" s="5" t="s">
        <v>99</v>
      </c>
      <c r="E34" s="5" t="s">
        <v>173</v>
      </c>
      <c r="F34" s="119">
        <v>5</v>
      </c>
      <c r="G34" s="119">
        <f>'пр 4'!I49</f>
        <v>0</v>
      </c>
      <c r="H34" s="119">
        <f>'пр 4'!J49</f>
        <v>0</v>
      </c>
    </row>
    <row r="35" spans="1:8" ht="36.75" customHeight="1">
      <c r="A35" s="88" t="s">
        <v>147</v>
      </c>
      <c r="B35" s="70" t="s">
        <v>10</v>
      </c>
      <c r="C35" s="70" t="s">
        <v>19</v>
      </c>
      <c r="D35" s="127" t="s">
        <v>148</v>
      </c>
      <c r="E35" s="135"/>
      <c r="F35" s="112">
        <f>'пр 4'!H50</f>
        <v>141.4</v>
      </c>
      <c r="G35" s="112">
        <f>'пр 4'!I50</f>
        <v>134.2</v>
      </c>
      <c r="H35" s="112">
        <f>'пр 4'!J50</f>
        <v>134.2</v>
      </c>
    </row>
    <row r="36" spans="1:8" s="63" customFormat="1" ht="35.25" customHeight="1">
      <c r="A36" s="72" t="s">
        <v>76</v>
      </c>
      <c r="B36" s="70" t="s">
        <v>10</v>
      </c>
      <c r="C36" s="70" t="s">
        <v>19</v>
      </c>
      <c r="D36" s="128" t="s">
        <v>148</v>
      </c>
      <c r="E36" s="144" t="s">
        <v>103</v>
      </c>
      <c r="F36" s="126">
        <f>SUM(F37:F38)</f>
        <v>127.49</v>
      </c>
      <c r="G36" s="126">
        <f>SUM(G37:G38)</f>
        <v>127.49</v>
      </c>
      <c r="H36" s="126">
        <f>SUM(H37:H38)</f>
        <v>127.49</v>
      </c>
    </row>
    <row r="37" spans="1:8" s="63" customFormat="1" ht="23.25" customHeight="1">
      <c r="A37" s="72" t="s">
        <v>111</v>
      </c>
      <c r="B37" s="70" t="s">
        <v>10</v>
      </c>
      <c r="C37" s="70" t="s">
        <v>19</v>
      </c>
      <c r="D37" s="128" t="s">
        <v>148</v>
      </c>
      <c r="E37" s="144" t="s">
        <v>75</v>
      </c>
      <c r="F37" s="126">
        <f>'пр 4'!H52</f>
        <v>97.91859</v>
      </c>
      <c r="G37" s="126">
        <f>'пр 4'!I52</f>
        <v>97.91859</v>
      </c>
      <c r="H37" s="126">
        <f>'пр 4'!J52</f>
        <v>97.91859</v>
      </c>
    </row>
    <row r="38" spans="1:8" s="63" customFormat="1" ht="13.5" customHeight="1">
      <c r="A38" s="72" t="s">
        <v>18</v>
      </c>
      <c r="B38" s="70" t="s">
        <v>10</v>
      </c>
      <c r="C38" s="70" t="s">
        <v>19</v>
      </c>
      <c r="D38" s="128" t="s">
        <v>148</v>
      </c>
      <c r="E38" s="144" t="s">
        <v>102</v>
      </c>
      <c r="F38" s="126">
        <f>'пр 4'!H53</f>
        <v>29.57141</v>
      </c>
      <c r="G38" s="126">
        <f>'пр 4'!I53</f>
        <v>29.57141</v>
      </c>
      <c r="H38" s="126">
        <f>'пр 4'!J53</f>
        <v>29.57141</v>
      </c>
    </row>
    <row r="39" spans="1:8" s="63" customFormat="1" ht="26.25" customHeight="1">
      <c r="A39" s="80" t="s">
        <v>119</v>
      </c>
      <c r="B39" s="70" t="s">
        <v>10</v>
      </c>
      <c r="C39" s="70" t="s">
        <v>19</v>
      </c>
      <c r="D39" s="128" t="s">
        <v>148</v>
      </c>
      <c r="E39" s="144" t="s">
        <v>16</v>
      </c>
      <c r="F39" s="126">
        <f>'пр 4'!H54</f>
        <v>13.91</v>
      </c>
      <c r="G39" s="126">
        <f>'пр 4'!I54</f>
        <v>6.71</v>
      </c>
      <c r="H39" s="126">
        <f>'пр 4'!J54</f>
        <v>6.71</v>
      </c>
    </row>
    <row r="40" spans="1:8" s="63" customFormat="1" ht="26.25" customHeight="1">
      <c r="A40" s="72" t="s">
        <v>115</v>
      </c>
      <c r="B40" s="70" t="s">
        <v>10</v>
      </c>
      <c r="C40" s="70" t="s">
        <v>19</v>
      </c>
      <c r="D40" s="128" t="s">
        <v>148</v>
      </c>
      <c r="E40" s="144" t="s">
        <v>79</v>
      </c>
      <c r="F40" s="126">
        <f>'пр 4'!H55</f>
        <v>13.91</v>
      </c>
      <c r="G40" s="126">
        <f>'пр 4'!I55</f>
        <v>6.71</v>
      </c>
      <c r="H40" s="126">
        <f>'пр 4'!J55</f>
        <v>6.71</v>
      </c>
    </row>
    <row r="41" spans="1:8" ht="69.75" customHeight="1">
      <c r="A41" s="8" t="str">
        <f>'пр 4'!A56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1" s="58" t="s">
        <v>10</v>
      </c>
      <c r="C41" s="58" t="s">
        <v>19</v>
      </c>
      <c r="D41" s="82" t="s">
        <v>117</v>
      </c>
      <c r="E41" s="58"/>
      <c r="F41" s="118">
        <f>F42</f>
        <v>0.7</v>
      </c>
      <c r="G41" s="118">
        <f>G42</f>
        <v>0.7</v>
      </c>
      <c r="H41" s="118">
        <f>H42</f>
        <v>0.7</v>
      </c>
    </row>
    <row r="42" spans="1:8" ht="18" customHeight="1">
      <c r="A42" s="9" t="s">
        <v>24</v>
      </c>
      <c r="B42" s="5" t="s">
        <v>10</v>
      </c>
      <c r="C42" s="5" t="s">
        <v>19</v>
      </c>
      <c r="D42" s="6" t="s">
        <v>117</v>
      </c>
      <c r="E42" s="5" t="s">
        <v>79</v>
      </c>
      <c r="F42" s="119">
        <f>'пр 4'!H59</f>
        <v>0.7</v>
      </c>
      <c r="G42" s="119">
        <f>'пр 4'!I59</f>
        <v>0.7</v>
      </c>
      <c r="H42" s="119">
        <f>'пр 4'!J59</f>
        <v>0.7</v>
      </c>
    </row>
    <row r="43" spans="1:8" ht="25.5">
      <c r="A43" s="86" t="s">
        <v>46</v>
      </c>
      <c r="B43" s="17" t="s">
        <v>10</v>
      </c>
      <c r="C43" s="17" t="s">
        <v>45</v>
      </c>
      <c r="D43" s="17" t="s">
        <v>118</v>
      </c>
      <c r="E43" s="83"/>
      <c r="F43" s="118">
        <f aca="true" t="shared" si="1" ref="F43:H44">F44</f>
        <v>0</v>
      </c>
      <c r="G43" s="118">
        <f t="shared" si="1"/>
        <v>0</v>
      </c>
      <c r="H43" s="118">
        <f t="shared" si="1"/>
        <v>0</v>
      </c>
    </row>
    <row r="44" spans="1:8" ht="12.75">
      <c r="A44" s="78" t="s">
        <v>97</v>
      </c>
      <c r="B44" s="5" t="s">
        <v>10</v>
      </c>
      <c r="C44" s="5" t="s">
        <v>45</v>
      </c>
      <c r="D44" s="6" t="s">
        <v>118</v>
      </c>
      <c r="E44" s="70" t="s">
        <v>16</v>
      </c>
      <c r="F44" s="119">
        <f t="shared" si="1"/>
        <v>0</v>
      </c>
      <c r="G44" s="119">
        <f t="shared" si="1"/>
        <v>0</v>
      </c>
      <c r="H44" s="119">
        <f t="shared" si="1"/>
        <v>0</v>
      </c>
    </row>
    <row r="45" spans="1:8" ht="12.75">
      <c r="A45" s="78" t="s">
        <v>20</v>
      </c>
      <c r="B45" s="5" t="s">
        <v>10</v>
      </c>
      <c r="C45" s="5" t="s">
        <v>45</v>
      </c>
      <c r="D45" s="6" t="s">
        <v>118</v>
      </c>
      <c r="E45" s="70" t="s">
        <v>79</v>
      </c>
      <c r="F45" s="119">
        <f>'пр 4'!H66</f>
        <v>0</v>
      </c>
      <c r="G45" s="119">
        <f>'пр 4'!I66</f>
        <v>0</v>
      </c>
      <c r="H45" s="119">
        <f>'пр 4'!J66</f>
        <v>0</v>
      </c>
    </row>
    <row r="46" spans="1:8" ht="12.75">
      <c r="A46" s="20" t="s">
        <v>28</v>
      </c>
      <c r="B46" s="12" t="s">
        <v>10</v>
      </c>
      <c r="C46" s="12" t="s">
        <v>26</v>
      </c>
      <c r="D46" s="6"/>
      <c r="E46" s="12"/>
      <c r="F46" s="118">
        <f>F47</f>
        <v>60</v>
      </c>
      <c r="G46" s="118">
        <f aca="true" t="shared" si="2" ref="G46:H48">G47</f>
        <v>100</v>
      </c>
      <c r="H46" s="118">
        <f t="shared" si="2"/>
        <v>100</v>
      </c>
    </row>
    <row r="47" spans="1:8" ht="25.5">
      <c r="A47" s="29" t="str">
        <f>'пр 4'!A70</f>
        <v>Осуществление органами местного самоуправления полномочий местного значения</v>
      </c>
      <c r="B47" s="5" t="s">
        <v>10</v>
      </c>
      <c r="C47" s="5" t="s">
        <v>26</v>
      </c>
      <c r="D47" s="6" t="s">
        <v>117</v>
      </c>
      <c r="E47" s="5"/>
      <c r="F47" s="119">
        <f>F48</f>
        <v>60</v>
      </c>
      <c r="G47" s="119">
        <f t="shared" si="2"/>
        <v>100</v>
      </c>
      <c r="H47" s="119">
        <f t="shared" si="2"/>
        <v>100</v>
      </c>
    </row>
    <row r="48" spans="1:8" ht="25.5">
      <c r="A48" s="29" t="str">
        <f>'пр 4'!A71</f>
        <v>Резервный фонд администрации муниципального образования</v>
      </c>
      <c r="B48" s="5" t="s">
        <v>10</v>
      </c>
      <c r="C48" s="5" t="s">
        <v>26</v>
      </c>
      <c r="D48" s="6" t="s">
        <v>117</v>
      </c>
      <c r="E48" s="5"/>
      <c r="F48" s="119">
        <f>F49</f>
        <v>60</v>
      </c>
      <c r="G48" s="119">
        <f t="shared" si="2"/>
        <v>100</v>
      </c>
      <c r="H48" s="119">
        <f t="shared" si="2"/>
        <v>100</v>
      </c>
    </row>
    <row r="49" spans="1:8" ht="12.75">
      <c r="A49" s="8" t="s">
        <v>89</v>
      </c>
      <c r="B49" s="5" t="s">
        <v>10</v>
      </c>
      <c r="C49" s="5" t="s">
        <v>26</v>
      </c>
      <c r="D49" s="6" t="s">
        <v>117</v>
      </c>
      <c r="E49" s="5" t="s">
        <v>86</v>
      </c>
      <c r="F49" s="119">
        <f>'пр 4'!H72</f>
        <v>60</v>
      </c>
      <c r="G49" s="119">
        <f>'пр 4'!I72</f>
        <v>100</v>
      </c>
      <c r="H49" s="119">
        <f>'пр 4'!J72</f>
        <v>100</v>
      </c>
    </row>
    <row r="50" spans="1:8" ht="12.75">
      <c r="A50" s="14" t="str">
        <f>'пр 4'!A73</f>
        <v>НАЦИОНАЛЬНАЯ ОБОРОНА</v>
      </c>
      <c r="B50" s="15" t="s">
        <v>11</v>
      </c>
      <c r="C50" s="15"/>
      <c r="D50" s="4"/>
      <c r="E50" s="4"/>
      <c r="F50" s="118">
        <f>F51</f>
        <v>151.6</v>
      </c>
      <c r="G50" s="118">
        <f>G51</f>
        <v>147.7</v>
      </c>
      <c r="H50" s="118">
        <f>H51</f>
        <v>153.1</v>
      </c>
    </row>
    <row r="51" spans="1:8" ht="25.5">
      <c r="A51" s="38" t="str">
        <f>'пр 4'!A74</f>
        <v>Мобилизационная  и вневойсковая подготовка</v>
      </c>
      <c r="B51" s="11" t="s">
        <v>11</v>
      </c>
      <c r="C51" s="11" t="s">
        <v>32</v>
      </c>
      <c r="D51" s="11" t="s">
        <v>122</v>
      </c>
      <c r="E51" s="11"/>
      <c r="F51" s="119">
        <f>'пр 4'!H74</f>
        <v>151.6</v>
      </c>
      <c r="G51" s="119">
        <f>'пр 4'!I74</f>
        <v>147.7</v>
      </c>
      <c r="H51" s="119">
        <f>'пр 4'!J74</f>
        <v>153.1</v>
      </c>
    </row>
    <row r="52" spans="1:8" ht="12.75" hidden="1">
      <c r="A52" s="39"/>
      <c r="B52" s="11"/>
      <c r="C52" s="11"/>
      <c r="D52" s="11"/>
      <c r="E52" s="11"/>
      <c r="F52" s="119"/>
      <c r="G52" s="119"/>
      <c r="H52" s="119"/>
    </row>
    <row r="53" spans="1:8" ht="36">
      <c r="A53" s="39" t="str">
        <f>'пр 4'!A76</f>
        <v>Субвенции на осуществление первичного воинского учета на территориях, где отсутствуют военные комиссариаты</v>
      </c>
      <c r="B53" s="11" t="s">
        <v>11</v>
      </c>
      <c r="C53" s="11" t="s">
        <v>32</v>
      </c>
      <c r="D53" s="11" t="s">
        <v>122</v>
      </c>
      <c r="E53" s="11"/>
      <c r="F53" s="119">
        <f>F54+F56+F55</f>
        <v>151.6</v>
      </c>
      <c r="G53" s="119">
        <f>G54+G56+G55</f>
        <v>147.7</v>
      </c>
      <c r="H53" s="119">
        <f>H54+H56+H55</f>
        <v>153.1</v>
      </c>
    </row>
    <row r="54" spans="1:8" ht="22.5">
      <c r="A54" s="8" t="str">
        <f>'пр 4'!A78</f>
        <v>Фонд оплаты труда государственных (муниципальных) органов</v>
      </c>
      <c r="B54" s="11" t="s">
        <v>11</v>
      </c>
      <c r="C54" s="11" t="s">
        <v>32</v>
      </c>
      <c r="D54" s="11" t="s">
        <v>122</v>
      </c>
      <c r="E54" s="11" t="s">
        <v>75</v>
      </c>
      <c r="F54" s="119">
        <f>'пр 4'!H78</f>
        <v>110</v>
      </c>
      <c r="G54" s="119">
        <f>'пр 4'!I78</f>
        <v>100</v>
      </c>
      <c r="H54" s="119">
        <f>'пр 4'!J78</f>
        <v>100</v>
      </c>
    </row>
    <row r="55" spans="1:8" ht="15.75" customHeight="1">
      <c r="A55" s="8" t="str">
        <f>'пр 4'!A79</f>
        <v>Начисления на выплаты по оплате труда</v>
      </c>
      <c r="B55" s="11" t="s">
        <v>11</v>
      </c>
      <c r="C55" s="11" t="s">
        <v>32</v>
      </c>
      <c r="D55" s="11" t="s">
        <v>122</v>
      </c>
      <c r="E55" s="11" t="s">
        <v>102</v>
      </c>
      <c r="F55" s="119">
        <f>'пр 4'!H79</f>
        <v>33.22</v>
      </c>
      <c r="G55" s="119">
        <f>'пр 4'!I79</f>
        <v>30.2</v>
      </c>
      <c r="H55" s="119">
        <f>'пр 4'!J79</f>
        <v>30.2</v>
      </c>
    </row>
    <row r="56" spans="1:8" ht="27.75" customHeight="1">
      <c r="A56" s="53" t="str">
        <f>'пр 4'!A82</f>
        <v>Прочая закупка товаров, работ и услуг для обеспечения государственных(муниципальных) нужд</v>
      </c>
      <c r="B56" s="11" t="s">
        <v>11</v>
      </c>
      <c r="C56" s="11" t="s">
        <v>32</v>
      </c>
      <c r="D56" s="11" t="s">
        <v>122</v>
      </c>
      <c r="E56" s="11" t="s">
        <v>79</v>
      </c>
      <c r="F56" s="119">
        <f>'пр 4'!H82</f>
        <v>8.379999999999999</v>
      </c>
      <c r="G56" s="119">
        <f>'пр 4'!I82</f>
        <v>17.5</v>
      </c>
      <c r="H56" s="119">
        <f>'пр 4'!J82</f>
        <v>22.9</v>
      </c>
    </row>
    <row r="57" spans="1:8" ht="27.75" customHeight="1">
      <c r="A57" s="40" t="str">
        <f>'пр 4'!A83</f>
        <v>НАЦИОНАЛЬНАЯ БЕЗОПАСНОСТЬ И ПРАВООХРАНИТЕЛЬНАЯ ДЕЯТЕЛЬНОСТЬ </v>
      </c>
      <c r="B57" s="18" t="s">
        <v>32</v>
      </c>
      <c r="C57" s="18"/>
      <c r="D57" s="15"/>
      <c r="E57" s="15"/>
      <c r="F57" s="118">
        <f>'пр 4'!H83</f>
        <v>100</v>
      </c>
      <c r="G57" s="118">
        <f>'пр 4'!I83</f>
        <v>100</v>
      </c>
      <c r="H57" s="118">
        <f>'пр 4'!J83</f>
        <v>100</v>
      </c>
    </row>
    <row r="58" spans="1:8" ht="16.5" customHeight="1">
      <c r="A58" s="40" t="s">
        <v>255</v>
      </c>
      <c r="B58" s="47" t="s">
        <v>32</v>
      </c>
      <c r="C58" s="47" t="s">
        <v>51</v>
      </c>
      <c r="D58" s="15"/>
      <c r="E58" s="15"/>
      <c r="F58" s="118">
        <f>'пр 4'!H84</f>
        <v>50</v>
      </c>
      <c r="G58" s="118">
        <f>'пр 4'!I84</f>
        <v>50</v>
      </c>
      <c r="H58" s="118">
        <f>'пр 4'!J84</f>
        <v>50</v>
      </c>
    </row>
    <row r="59" spans="1:8" ht="25.5">
      <c r="A59" s="29" t="str">
        <f>'пр 4'!A95</f>
        <v>Осуществление органами местного самоуправления полномочий местного значения</v>
      </c>
      <c r="B59" s="66" t="s">
        <v>32</v>
      </c>
      <c r="C59" s="66" t="s">
        <v>51</v>
      </c>
      <c r="D59" s="5" t="s">
        <v>124</v>
      </c>
      <c r="E59" s="11"/>
      <c r="F59" s="119">
        <f>'пр 4'!H84</f>
        <v>50</v>
      </c>
      <c r="G59" s="119">
        <f>'пр 4'!I84</f>
        <v>50</v>
      </c>
      <c r="H59" s="119">
        <f>'пр 4'!J84</f>
        <v>50</v>
      </c>
    </row>
    <row r="60" spans="1:8" ht="24">
      <c r="A60" s="25" t="str">
        <f>'пр 4'!A88</f>
        <v>Подготовка населения и организаций к действиям в чрезвычайной ситуации в мирное и военное время</v>
      </c>
      <c r="B60" s="66" t="s">
        <v>32</v>
      </c>
      <c r="C60" s="66" t="s">
        <v>51</v>
      </c>
      <c r="D60" s="5" t="s">
        <v>124</v>
      </c>
      <c r="E60" s="11"/>
      <c r="F60" s="119">
        <f>F61</f>
        <v>50</v>
      </c>
      <c r="G60" s="119">
        <f>G61</f>
        <v>50</v>
      </c>
      <c r="H60" s="119">
        <f>H61</f>
        <v>50</v>
      </c>
    </row>
    <row r="61" spans="1:8" ht="24.75" customHeight="1">
      <c r="A61" s="25" t="str">
        <f>'пр 4'!A91</f>
        <v>Прочая закупка товаров, работ и услуг для обеспечения государственных(муниципальных) нужд</v>
      </c>
      <c r="B61" s="66" t="s">
        <v>32</v>
      </c>
      <c r="C61" s="66" t="s">
        <v>51</v>
      </c>
      <c r="D61" s="5" t="s">
        <v>124</v>
      </c>
      <c r="E61" s="11" t="s">
        <v>79</v>
      </c>
      <c r="F61" s="119">
        <f>'пр 4'!H91</f>
        <v>50</v>
      </c>
      <c r="G61" s="119">
        <f>'пр 4'!I91</f>
        <v>50</v>
      </c>
      <c r="H61" s="119">
        <f>'пр 4'!J91</f>
        <v>50</v>
      </c>
    </row>
    <row r="62" spans="1:8" ht="36">
      <c r="A62" s="40" t="s">
        <v>254</v>
      </c>
      <c r="B62" s="47" t="s">
        <v>32</v>
      </c>
      <c r="C62" s="47" t="s">
        <v>65</v>
      </c>
      <c r="D62" s="15"/>
      <c r="E62" s="15"/>
      <c r="F62" s="118">
        <f aca="true" t="shared" si="3" ref="F62:H63">F63</f>
        <v>50</v>
      </c>
      <c r="G62" s="118">
        <f t="shared" si="3"/>
        <v>50</v>
      </c>
      <c r="H62" s="118">
        <f t="shared" si="3"/>
        <v>50</v>
      </c>
    </row>
    <row r="63" spans="1:8" ht="25.5">
      <c r="A63" s="29" t="s">
        <v>60</v>
      </c>
      <c r="B63" s="66" t="s">
        <v>32</v>
      </c>
      <c r="C63" s="66" t="s">
        <v>65</v>
      </c>
      <c r="D63" s="5" t="s">
        <v>125</v>
      </c>
      <c r="E63" s="11" t="s">
        <v>16</v>
      </c>
      <c r="F63" s="119">
        <f t="shared" si="3"/>
        <v>50</v>
      </c>
      <c r="G63" s="119">
        <f t="shared" si="3"/>
        <v>50</v>
      </c>
      <c r="H63" s="119">
        <f t="shared" si="3"/>
        <v>50</v>
      </c>
    </row>
    <row r="64" spans="1:8" ht="36">
      <c r="A64" s="25" t="str">
        <f>'пр 4'!A96</f>
        <v>Реализация других функций, связанных с обеспечением национальной бе\зопасности и правоохранительной деятельности</v>
      </c>
      <c r="B64" s="66" t="s">
        <v>32</v>
      </c>
      <c r="C64" s="66" t="s">
        <v>65</v>
      </c>
      <c r="D64" s="5" t="s">
        <v>125</v>
      </c>
      <c r="E64" s="11" t="s">
        <v>114</v>
      </c>
      <c r="F64" s="119">
        <f>F66</f>
        <v>50</v>
      </c>
      <c r="G64" s="119">
        <f>G66</f>
        <v>50</v>
      </c>
      <c r="H64" s="119">
        <f>H66</f>
        <v>50</v>
      </c>
    </row>
    <row r="65" spans="1:8" ht="12.75" hidden="1">
      <c r="A65" s="25"/>
      <c r="B65" s="66"/>
      <c r="C65" s="66"/>
      <c r="D65" s="5"/>
      <c r="E65" s="11"/>
      <c r="F65" s="119"/>
      <c r="G65" s="119"/>
      <c r="H65" s="119"/>
    </row>
    <row r="66" spans="1:8" ht="26.25" customHeight="1">
      <c r="A66" s="53" t="s">
        <v>80</v>
      </c>
      <c r="B66" s="66" t="s">
        <v>32</v>
      </c>
      <c r="C66" s="66" t="s">
        <v>65</v>
      </c>
      <c r="D66" s="5" t="s">
        <v>125</v>
      </c>
      <c r="E66" s="11" t="s">
        <v>79</v>
      </c>
      <c r="F66" s="119">
        <f>'пр 4'!H99</f>
        <v>50</v>
      </c>
      <c r="G66" s="119">
        <f>'пр 4'!I99</f>
        <v>50</v>
      </c>
      <c r="H66" s="119">
        <f>'пр 4'!J99</f>
        <v>50</v>
      </c>
    </row>
    <row r="67" spans="1:8" ht="20.25" customHeight="1">
      <c r="A67" s="40" t="str">
        <f>'пр 4'!A100</f>
        <v>НАЦИОНАЛЬНАЯ ЭКОНОМИКА</v>
      </c>
      <c r="B67" s="18" t="s">
        <v>19</v>
      </c>
      <c r="C67" s="11"/>
      <c r="D67" s="11"/>
      <c r="E67" s="11"/>
      <c r="F67" s="118">
        <f>F68+F72</f>
        <v>7676.32</v>
      </c>
      <c r="G67" s="118">
        <f>G68+G72</f>
        <v>1468.4</v>
      </c>
      <c r="H67" s="118">
        <f>H68+H72</f>
        <v>1585.96</v>
      </c>
    </row>
    <row r="68" spans="1:8" ht="25.5">
      <c r="A68" s="57" t="s">
        <v>126</v>
      </c>
      <c r="B68" s="18" t="s">
        <v>19</v>
      </c>
      <c r="C68" s="18" t="s">
        <v>51</v>
      </c>
      <c r="D68" s="18"/>
      <c r="E68" s="18"/>
      <c r="F68" s="118">
        <f>F69</f>
        <v>6201.32</v>
      </c>
      <c r="G68" s="118">
        <f>G69</f>
        <v>1468.4</v>
      </c>
      <c r="H68" s="118">
        <f>H69</f>
        <v>1585.96</v>
      </c>
    </row>
    <row r="69" spans="1:8" ht="76.5">
      <c r="A69" s="14" t="str">
        <f>'пр 4'!A102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69" s="59" t="s">
        <v>19</v>
      </c>
      <c r="C69" s="59" t="s">
        <v>51</v>
      </c>
      <c r="D69" s="67" t="s">
        <v>128</v>
      </c>
      <c r="E69" s="11"/>
      <c r="F69" s="118">
        <f>'пр 4'!H102</f>
        <v>6201.32</v>
      </c>
      <c r="G69" s="118">
        <f>'пр 4'!I102</f>
        <v>1468.4</v>
      </c>
      <c r="H69" s="118">
        <f>'пр 4'!J102</f>
        <v>1585.96</v>
      </c>
    </row>
    <row r="70" spans="1:8" ht="103.5" customHeight="1">
      <c r="A70" s="46" t="s">
        <v>72</v>
      </c>
      <c r="B70" s="19" t="s">
        <v>19</v>
      </c>
      <c r="C70" s="19" t="s">
        <v>51</v>
      </c>
      <c r="D70" s="67" t="s">
        <v>128</v>
      </c>
      <c r="E70" s="19"/>
      <c r="F70" s="119">
        <f>'пр 4'!H103</f>
        <v>6201.32</v>
      </c>
      <c r="G70" s="119">
        <f>'пр 4'!I103</f>
        <v>1468.4</v>
      </c>
      <c r="H70" s="119">
        <f>'пр 4'!J103</f>
        <v>1585.96</v>
      </c>
    </row>
    <row r="71" spans="1:8" ht="27.75" customHeight="1">
      <c r="A71" s="53" t="str">
        <f>'пр 4'!A107</f>
        <v>Прочая закупка товаров, работ и услуг для обеспечения государственных(муниципальных) нужд</v>
      </c>
      <c r="B71" s="11" t="s">
        <v>19</v>
      </c>
      <c r="C71" s="11" t="s">
        <v>51</v>
      </c>
      <c r="D71" s="67" t="s">
        <v>128</v>
      </c>
      <c r="E71" s="11" t="s">
        <v>79</v>
      </c>
      <c r="F71" s="119">
        <f>'пр 4'!H104</f>
        <v>6201.32</v>
      </c>
      <c r="G71" s="119">
        <f>'пр 4'!I104</f>
        <v>1468.4</v>
      </c>
      <c r="H71" s="119">
        <f>'пр 4'!J104</f>
        <v>1585.96</v>
      </c>
    </row>
    <row r="72" spans="1:8" ht="18" customHeight="1">
      <c r="A72" s="40" t="s">
        <v>70</v>
      </c>
      <c r="B72" s="18" t="s">
        <v>19</v>
      </c>
      <c r="C72" s="18" t="s">
        <v>29</v>
      </c>
      <c r="D72" s="54"/>
      <c r="E72" s="11"/>
      <c r="F72" s="119">
        <f aca="true" t="shared" si="4" ref="F72:H73">F73</f>
        <v>1475</v>
      </c>
      <c r="G72" s="119">
        <f t="shared" si="4"/>
        <v>0</v>
      </c>
      <c r="H72" s="119">
        <f t="shared" si="4"/>
        <v>0</v>
      </c>
    </row>
    <row r="73" spans="1:8" ht="12.75">
      <c r="A73" s="25" t="s">
        <v>68</v>
      </c>
      <c r="B73" s="18" t="s">
        <v>19</v>
      </c>
      <c r="C73" s="18" t="s">
        <v>29</v>
      </c>
      <c r="D73" s="19" t="s">
        <v>129</v>
      </c>
      <c r="E73" s="15"/>
      <c r="F73" s="119">
        <f t="shared" si="4"/>
        <v>1475</v>
      </c>
      <c r="G73" s="119">
        <f t="shared" si="4"/>
        <v>0</v>
      </c>
      <c r="H73" s="119">
        <f t="shared" si="4"/>
        <v>0</v>
      </c>
    </row>
    <row r="74" spans="1:8" ht="22.5">
      <c r="A74" s="53" t="s">
        <v>80</v>
      </c>
      <c r="B74" s="19" t="s">
        <v>19</v>
      </c>
      <c r="C74" s="19" t="s">
        <v>29</v>
      </c>
      <c r="D74" s="19" t="s">
        <v>129</v>
      </c>
      <c r="E74" s="19" t="s">
        <v>79</v>
      </c>
      <c r="F74" s="119">
        <f>'пр 4'!H115</f>
        <v>1475</v>
      </c>
      <c r="G74" s="119">
        <f>'пр 4'!I115</f>
        <v>0</v>
      </c>
      <c r="H74" s="119">
        <f>'пр 4'!J115</f>
        <v>0</v>
      </c>
    </row>
    <row r="75" spans="1:8" ht="12.75">
      <c r="A75" s="26" t="str">
        <f>'пр 4'!A116</f>
        <v>ЖИЛИЩНО-КОММУНАЛЬНОЕ ХОЗЯЙСТВО</v>
      </c>
      <c r="B75" s="18" t="s">
        <v>35</v>
      </c>
      <c r="C75" s="4"/>
      <c r="D75" s="4"/>
      <c r="E75" s="4"/>
      <c r="F75" s="118">
        <f>F76+F87+F96</f>
        <v>20928.51765</v>
      </c>
      <c r="G75" s="118">
        <f>G76+G87+G96</f>
        <v>3844.16</v>
      </c>
      <c r="H75" s="118">
        <f>H76+H87+H96</f>
        <v>4980.16</v>
      </c>
    </row>
    <row r="76" spans="1:8" ht="17.25" customHeight="1">
      <c r="A76" s="26" t="str">
        <f>'пр 4'!A117</f>
        <v>Жилищное хозяйство</v>
      </c>
      <c r="B76" s="18" t="s">
        <v>35</v>
      </c>
      <c r="C76" s="18" t="s">
        <v>10</v>
      </c>
      <c r="D76" s="18"/>
      <c r="E76" s="18"/>
      <c r="F76" s="118">
        <f>F86</f>
        <v>72</v>
      </c>
      <c r="G76" s="118">
        <f>G86</f>
        <v>72</v>
      </c>
      <c r="H76" s="118">
        <f>H86</f>
        <v>72</v>
      </c>
    </row>
    <row r="77" spans="1:8" ht="24" customHeight="1" hidden="1">
      <c r="A77" s="42" t="s">
        <v>58</v>
      </c>
      <c r="B77" s="11" t="s">
        <v>35</v>
      </c>
      <c r="C77" s="11" t="s">
        <v>10</v>
      </c>
      <c r="D77" s="11" t="s">
        <v>59</v>
      </c>
      <c r="E77" s="18"/>
      <c r="F77" s="118" t="e">
        <f>F78</f>
        <v>#REF!</v>
      </c>
      <c r="G77" s="118" t="e">
        <f>G78</f>
        <v>#REF!</v>
      </c>
      <c r="H77" s="118" t="e">
        <f>H78</f>
        <v>#REF!</v>
      </c>
    </row>
    <row r="78" spans="1:8" ht="29.25" customHeight="1" hidden="1">
      <c r="A78" s="24" t="s">
        <v>13</v>
      </c>
      <c r="B78" s="11" t="s">
        <v>35</v>
      </c>
      <c r="C78" s="11" t="s">
        <v>10</v>
      </c>
      <c r="D78" s="11" t="s">
        <v>59</v>
      </c>
      <c r="E78" s="11" t="s">
        <v>14</v>
      </c>
      <c r="F78" s="119" t="e">
        <f>'пр 4'!#REF!</f>
        <v>#REF!</v>
      </c>
      <c r="G78" s="119" t="e">
        <f>'пр 4'!#REF!</f>
        <v>#REF!</v>
      </c>
      <c r="H78" s="119" t="e">
        <f>'пр 4'!#REF!</f>
        <v>#REF!</v>
      </c>
    </row>
    <row r="79" spans="1:8" ht="21.75" customHeight="1" hidden="1">
      <c r="A79" s="14" t="s">
        <v>55</v>
      </c>
      <c r="B79" s="18" t="s">
        <v>35</v>
      </c>
      <c r="C79" s="18" t="s">
        <v>10</v>
      </c>
      <c r="D79" s="65" t="s">
        <v>73</v>
      </c>
      <c r="E79" s="18"/>
      <c r="F79" s="118" t="e">
        <f aca="true" t="shared" si="5" ref="F79:H80">F80</f>
        <v>#REF!</v>
      </c>
      <c r="G79" s="118" t="e">
        <f t="shared" si="5"/>
        <v>#REF!</v>
      </c>
      <c r="H79" s="118" t="e">
        <f t="shared" si="5"/>
        <v>#REF!</v>
      </c>
    </row>
    <row r="80" spans="1:8" s="63" customFormat="1" ht="23.25" customHeight="1" hidden="1">
      <c r="A80" s="46" t="s">
        <v>74</v>
      </c>
      <c r="B80" s="19"/>
      <c r="C80" s="19"/>
      <c r="D80" s="54" t="s">
        <v>73</v>
      </c>
      <c r="E80" s="19"/>
      <c r="F80" s="119" t="e">
        <f t="shared" si="5"/>
        <v>#REF!</v>
      </c>
      <c r="G80" s="119" t="e">
        <f t="shared" si="5"/>
        <v>#REF!</v>
      </c>
      <c r="H80" s="119" t="e">
        <f t="shared" si="5"/>
        <v>#REF!</v>
      </c>
    </row>
    <row r="81" spans="1:8" ht="20.25" customHeight="1" hidden="1">
      <c r="A81" s="53" t="s">
        <v>80</v>
      </c>
      <c r="B81" s="19" t="s">
        <v>35</v>
      </c>
      <c r="C81" s="19" t="s">
        <v>10</v>
      </c>
      <c r="D81" s="67" t="s">
        <v>73</v>
      </c>
      <c r="E81" s="19" t="s">
        <v>79</v>
      </c>
      <c r="F81" s="119" t="e">
        <f>'пр 4'!#REF!</f>
        <v>#REF!</v>
      </c>
      <c r="G81" s="119" t="e">
        <f>'пр 4'!#REF!</f>
        <v>#REF!</v>
      </c>
      <c r="H81" s="119" t="e">
        <f>'пр 4'!#REF!</f>
        <v>#REF!</v>
      </c>
    </row>
    <row r="82" spans="1:8" ht="30.75" customHeight="1" hidden="1">
      <c r="A82" s="25" t="s">
        <v>50</v>
      </c>
      <c r="B82" s="54" t="s">
        <v>35</v>
      </c>
      <c r="C82" s="54" t="s">
        <v>10</v>
      </c>
      <c r="D82" s="11" t="s">
        <v>52</v>
      </c>
      <c r="E82" s="11"/>
      <c r="F82" s="118" t="e">
        <f>SUM(F83)</f>
        <v>#REF!</v>
      </c>
      <c r="G82" s="118" t="e">
        <f>SUM(G83)</f>
        <v>#REF!</v>
      </c>
      <c r="H82" s="118" t="e">
        <f>SUM(H83)</f>
        <v>#REF!</v>
      </c>
    </row>
    <row r="83" spans="1:8" ht="28.5" customHeight="1" hidden="1">
      <c r="A83" s="25" t="s">
        <v>53</v>
      </c>
      <c r="B83" s="54" t="s">
        <v>35</v>
      </c>
      <c r="C83" s="54" t="s">
        <v>10</v>
      </c>
      <c r="D83" s="11" t="s">
        <v>52</v>
      </c>
      <c r="E83" s="11" t="s">
        <v>49</v>
      </c>
      <c r="F83" s="119" t="e">
        <f>'пр 4'!#REF!</f>
        <v>#REF!</v>
      </c>
      <c r="G83" s="119" t="e">
        <f>'пр 4'!#REF!</f>
        <v>#REF!</v>
      </c>
      <c r="H83" s="119" t="e">
        <f>'пр 4'!#REF!</f>
        <v>#REF!</v>
      </c>
    </row>
    <row r="84" spans="1:8" ht="24" customHeight="1" hidden="1">
      <c r="A84" s="29" t="s">
        <v>60</v>
      </c>
      <c r="B84" s="18" t="s">
        <v>35</v>
      </c>
      <c r="C84" s="18" t="s">
        <v>10</v>
      </c>
      <c r="D84" s="67" t="s">
        <v>130</v>
      </c>
      <c r="E84" s="18"/>
      <c r="F84" s="118"/>
      <c r="G84" s="118"/>
      <c r="H84" s="118"/>
    </row>
    <row r="85" spans="1:8" ht="26.25" customHeight="1">
      <c r="A85" s="46" t="str">
        <f>A84</f>
        <v>Осуществление органами местного самоуправления полномочий местного значения</v>
      </c>
      <c r="B85" s="19" t="s">
        <v>35</v>
      </c>
      <c r="C85" s="19" t="s">
        <v>10</v>
      </c>
      <c r="D85" s="67" t="s">
        <v>130</v>
      </c>
      <c r="E85" s="18"/>
      <c r="F85" s="119">
        <f>F86</f>
        <v>72</v>
      </c>
      <c r="G85" s="119">
        <f>G86</f>
        <v>72</v>
      </c>
      <c r="H85" s="119">
        <f>H86</f>
        <v>72</v>
      </c>
    </row>
    <row r="86" spans="1:8" ht="12.75">
      <c r="A86" s="46" t="str">
        <f>'пр 4'!A147</f>
        <v>Уличное освещение</v>
      </c>
      <c r="B86" s="11" t="s">
        <v>35</v>
      </c>
      <c r="C86" s="11" t="s">
        <v>10</v>
      </c>
      <c r="D86" s="67" t="s">
        <v>130</v>
      </c>
      <c r="E86" s="11" t="s">
        <v>79</v>
      </c>
      <c r="F86" s="119">
        <f>'пр 4'!H124</f>
        <v>72</v>
      </c>
      <c r="G86" s="119">
        <f>'пр 4'!I124</f>
        <v>72</v>
      </c>
      <c r="H86" s="119">
        <f>'пр 4'!J124</f>
        <v>72</v>
      </c>
    </row>
    <row r="87" spans="1:8" ht="12.75">
      <c r="A87" s="26" t="s">
        <v>36</v>
      </c>
      <c r="B87" s="18" t="s">
        <v>35</v>
      </c>
      <c r="C87" s="18" t="s">
        <v>11</v>
      </c>
      <c r="D87" s="18"/>
      <c r="E87" s="18"/>
      <c r="F87" s="118">
        <f>F88+F92</f>
        <v>14900</v>
      </c>
      <c r="G87" s="118">
        <f>G88+G92</f>
        <v>0</v>
      </c>
      <c r="H87" s="118">
        <f>H88+H92</f>
        <v>0</v>
      </c>
    </row>
    <row r="88" spans="1:8" ht="22.5" hidden="1">
      <c r="A88" s="30" t="s">
        <v>94</v>
      </c>
      <c r="B88" s="18" t="s">
        <v>35</v>
      </c>
      <c r="C88" s="18" t="s">
        <v>11</v>
      </c>
      <c r="D88" s="18" t="s">
        <v>164</v>
      </c>
      <c r="E88" s="18"/>
      <c r="F88" s="118">
        <f>F89</f>
        <v>0</v>
      </c>
      <c r="G88" s="118">
        <f aca="true" t="shared" si="6" ref="G88:H90">G89</f>
        <v>0</v>
      </c>
      <c r="H88" s="118">
        <f t="shared" si="6"/>
        <v>0</v>
      </c>
    </row>
    <row r="89" spans="1:8" ht="22.5" hidden="1">
      <c r="A89" s="52" t="s">
        <v>80</v>
      </c>
      <c r="B89" s="11" t="s">
        <v>35</v>
      </c>
      <c r="C89" s="11" t="s">
        <v>11</v>
      </c>
      <c r="D89" s="18" t="s">
        <v>164</v>
      </c>
      <c r="E89" s="11" t="s">
        <v>16</v>
      </c>
      <c r="F89" s="118">
        <f>F90</f>
        <v>0</v>
      </c>
      <c r="G89" s="118">
        <f t="shared" si="6"/>
        <v>0</v>
      </c>
      <c r="H89" s="118">
        <f t="shared" si="6"/>
        <v>0</v>
      </c>
    </row>
    <row r="90" spans="1:8" ht="67.5" hidden="1">
      <c r="A90" s="30" t="s">
        <v>93</v>
      </c>
      <c r="B90" s="18" t="s">
        <v>35</v>
      </c>
      <c r="C90" s="18" t="s">
        <v>11</v>
      </c>
      <c r="D90" s="18" t="s">
        <v>164</v>
      </c>
      <c r="E90" s="18" t="s">
        <v>114</v>
      </c>
      <c r="F90" s="118">
        <f>F91</f>
        <v>0</v>
      </c>
      <c r="G90" s="118">
        <f t="shared" si="6"/>
        <v>0</v>
      </c>
      <c r="H90" s="118">
        <f t="shared" si="6"/>
        <v>0</v>
      </c>
    </row>
    <row r="91" spans="1:8" ht="22.5" hidden="1">
      <c r="A91" s="52" t="s">
        <v>80</v>
      </c>
      <c r="B91" s="11" t="s">
        <v>35</v>
      </c>
      <c r="C91" s="11" t="s">
        <v>11</v>
      </c>
      <c r="D91" s="18" t="s">
        <v>164</v>
      </c>
      <c r="E91" s="11" t="s">
        <v>79</v>
      </c>
      <c r="F91" s="118">
        <f>'пр 4'!H132</f>
        <v>0</v>
      </c>
      <c r="G91" s="118">
        <f>'пр 4'!I132</f>
        <v>0</v>
      </c>
      <c r="H91" s="118">
        <f>'пр 4'!J132</f>
        <v>0</v>
      </c>
    </row>
    <row r="92" spans="1:8" ht="66.75" customHeight="1">
      <c r="A92" s="26" t="s">
        <v>191</v>
      </c>
      <c r="B92" s="18" t="s">
        <v>35</v>
      </c>
      <c r="C92" s="18" t="s">
        <v>11</v>
      </c>
      <c r="D92" s="64" t="s">
        <v>268</v>
      </c>
      <c r="E92" s="11"/>
      <c r="F92" s="118">
        <f>F93</f>
        <v>14900</v>
      </c>
      <c r="G92" s="118">
        <f>SUM(G95)</f>
        <v>0</v>
      </c>
      <c r="H92" s="118">
        <f>SUM(H95)</f>
        <v>0</v>
      </c>
    </row>
    <row r="93" spans="1:8" s="63" customFormat="1" ht="25.5" customHeight="1">
      <c r="A93" s="42" t="s">
        <v>242</v>
      </c>
      <c r="B93" s="19" t="s">
        <v>35</v>
      </c>
      <c r="C93" s="19" t="s">
        <v>11</v>
      </c>
      <c r="D93" s="67" t="s">
        <v>267</v>
      </c>
      <c r="E93" s="19" t="s">
        <v>243</v>
      </c>
      <c r="F93" s="119">
        <f>F94</f>
        <v>14900</v>
      </c>
      <c r="G93" s="119">
        <f>G94</f>
        <v>0</v>
      </c>
      <c r="H93" s="119">
        <f>H94</f>
        <v>0</v>
      </c>
    </row>
    <row r="94" spans="1:8" s="63" customFormat="1" ht="19.5" customHeight="1">
      <c r="A94" s="42" t="s">
        <v>244</v>
      </c>
      <c r="B94" s="19" t="s">
        <v>35</v>
      </c>
      <c r="C94" s="19" t="s">
        <v>11</v>
      </c>
      <c r="D94" s="67" t="s">
        <v>266</v>
      </c>
      <c r="E94" s="19" t="s">
        <v>245</v>
      </c>
      <c r="F94" s="119">
        <f>F95</f>
        <v>14900</v>
      </c>
      <c r="G94" s="119">
        <f>G95</f>
        <v>0</v>
      </c>
      <c r="H94" s="119">
        <f>H95</f>
        <v>0</v>
      </c>
    </row>
    <row r="95" spans="1:8" ht="33.75">
      <c r="A95" s="53" t="s">
        <v>247</v>
      </c>
      <c r="B95" s="11" t="s">
        <v>35</v>
      </c>
      <c r="C95" s="11" t="s">
        <v>11</v>
      </c>
      <c r="D95" s="67" t="s">
        <v>266</v>
      </c>
      <c r="E95" s="11" t="s">
        <v>246</v>
      </c>
      <c r="F95" s="119">
        <f>'пр 4'!H137</f>
        <v>14900</v>
      </c>
      <c r="G95" s="119">
        <f>'пр 4'!I137</f>
        <v>0</v>
      </c>
      <c r="H95" s="119">
        <f>'пр 4'!J137</f>
        <v>0</v>
      </c>
    </row>
    <row r="96" spans="1:8" ht="18.75" customHeight="1">
      <c r="A96" s="26" t="str">
        <f>'пр 4'!A142</f>
        <v>Благоустройство</v>
      </c>
      <c r="B96" s="18" t="s">
        <v>35</v>
      </c>
      <c r="C96" s="18" t="s">
        <v>32</v>
      </c>
      <c r="D96" s="18"/>
      <c r="E96" s="18"/>
      <c r="F96" s="118">
        <f>'пр 4'!H142</f>
        <v>5956.51765</v>
      </c>
      <c r="G96" s="118">
        <f>'пр 4'!I142</f>
        <v>3772.16</v>
      </c>
      <c r="H96" s="118">
        <f>'пр 4'!J142</f>
        <v>4908.16</v>
      </c>
    </row>
    <row r="97" spans="1:8" ht="12.75">
      <c r="A97" s="31" t="str">
        <f>'пр 4'!A143</f>
        <v>Уличное освещение</v>
      </c>
      <c r="B97" s="18" t="s">
        <v>35</v>
      </c>
      <c r="C97" s="18" t="s">
        <v>32</v>
      </c>
      <c r="D97" s="19"/>
      <c r="E97" s="18"/>
      <c r="F97" s="118">
        <f aca="true" t="shared" si="7" ref="F97:H98">F98</f>
        <v>1000</v>
      </c>
      <c r="G97" s="118">
        <f t="shared" si="7"/>
        <v>650</v>
      </c>
      <c r="H97" s="118">
        <f t="shared" si="7"/>
        <v>650</v>
      </c>
    </row>
    <row r="98" spans="1:8" ht="31.5" customHeight="1">
      <c r="A98" s="46" t="str">
        <f>A85</f>
        <v>Осуществление органами местного самоуправления полномочий местного значения</v>
      </c>
      <c r="B98" s="18" t="s">
        <v>35</v>
      </c>
      <c r="C98" s="18" t="s">
        <v>32</v>
      </c>
      <c r="D98" s="19" t="s">
        <v>131</v>
      </c>
      <c r="E98" s="18"/>
      <c r="F98" s="118">
        <f t="shared" si="7"/>
        <v>1000</v>
      </c>
      <c r="G98" s="118">
        <f t="shared" si="7"/>
        <v>650</v>
      </c>
      <c r="H98" s="118">
        <f t="shared" si="7"/>
        <v>650</v>
      </c>
    </row>
    <row r="99" spans="1:8" ht="21" customHeight="1">
      <c r="A99" s="46" t="str">
        <f>'пр 4'!A147</f>
        <v>Уличное освещение</v>
      </c>
      <c r="B99" s="18" t="s">
        <v>35</v>
      </c>
      <c r="C99" s="18" t="s">
        <v>32</v>
      </c>
      <c r="D99" s="19" t="s">
        <v>131</v>
      </c>
      <c r="E99" s="18"/>
      <c r="F99" s="118">
        <f>F100+F101</f>
        <v>1000</v>
      </c>
      <c r="G99" s="118">
        <f>G100+G101</f>
        <v>650</v>
      </c>
      <c r="H99" s="118">
        <f>H100+H101</f>
        <v>650</v>
      </c>
    </row>
    <row r="100" spans="1:8" ht="39.75" customHeight="1">
      <c r="A100" s="46" t="str">
        <f>'пр 4'!A150</f>
        <v>Прочая закупка товаров, работ и услуг для обеспечения государственных(муниципальных) нужд</v>
      </c>
      <c r="B100" s="11" t="s">
        <v>35</v>
      </c>
      <c r="C100" s="11" t="s">
        <v>32</v>
      </c>
      <c r="D100" s="19" t="s">
        <v>131</v>
      </c>
      <c r="E100" s="18" t="s">
        <v>79</v>
      </c>
      <c r="F100" s="119">
        <f>'пр 4'!H150</f>
        <v>450</v>
      </c>
      <c r="G100" s="119">
        <f>'пр 4'!I150</f>
        <v>350</v>
      </c>
      <c r="H100" s="119">
        <f>'пр 4'!J150</f>
        <v>350</v>
      </c>
    </row>
    <row r="101" spans="1:8" ht="15" customHeight="1">
      <c r="A101" s="25" t="s">
        <v>172</v>
      </c>
      <c r="B101" s="11" t="s">
        <v>35</v>
      </c>
      <c r="C101" s="11" t="s">
        <v>32</v>
      </c>
      <c r="D101" s="19" t="s">
        <v>131</v>
      </c>
      <c r="E101" s="18" t="s">
        <v>171</v>
      </c>
      <c r="F101" s="119">
        <f>'пр 4'!H151</f>
        <v>550</v>
      </c>
      <c r="G101" s="119">
        <f>'пр 4'!I151</f>
        <v>300</v>
      </c>
      <c r="H101" s="119">
        <f>'пр 4'!J151</f>
        <v>300</v>
      </c>
    </row>
    <row r="102" spans="1:8" ht="23.25" customHeight="1">
      <c r="A102" s="40" t="str">
        <f>'пр 4'!A152</f>
        <v>Прочие мероприятия по благоустройству городских округов и поселений</v>
      </c>
      <c r="B102" s="18" t="s">
        <v>35</v>
      </c>
      <c r="C102" s="18" t="s">
        <v>32</v>
      </c>
      <c r="D102" s="11"/>
      <c r="E102" s="11"/>
      <c r="F102" s="119">
        <f>F104</f>
        <v>1892.71765</v>
      </c>
      <c r="G102" s="119">
        <f>G104</f>
        <v>1600</v>
      </c>
      <c r="H102" s="119">
        <f>H104</f>
        <v>1600</v>
      </c>
    </row>
    <row r="103" spans="1:8" ht="33.75" customHeight="1" hidden="1">
      <c r="A103" s="25" t="s">
        <v>60</v>
      </c>
      <c r="B103" s="11" t="s">
        <v>35</v>
      </c>
      <c r="C103" s="11" t="s">
        <v>32</v>
      </c>
      <c r="D103" s="11" t="s">
        <v>132</v>
      </c>
      <c r="E103" s="11"/>
      <c r="F103" s="119"/>
      <c r="G103" s="119"/>
      <c r="H103" s="119"/>
    </row>
    <row r="104" spans="1:8" ht="25.5" customHeight="1">
      <c r="A104" s="25" t="str">
        <f>A98</f>
        <v>Осуществление органами местного самоуправления полномочий местного значения</v>
      </c>
      <c r="B104" s="11" t="s">
        <v>35</v>
      </c>
      <c r="C104" s="11" t="s">
        <v>32</v>
      </c>
      <c r="D104" s="11" t="s">
        <v>132</v>
      </c>
      <c r="E104" s="11"/>
      <c r="F104" s="119">
        <f>F106</f>
        <v>1892.71765</v>
      </c>
      <c r="G104" s="119">
        <f>G106</f>
        <v>1600</v>
      </c>
      <c r="H104" s="119">
        <f>H106</f>
        <v>1600</v>
      </c>
    </row>
    <row r="105" spans="1:8" ht="24.75" customHeight="1">
      <c r="A105" s="25" t="str">
        <f>'пр 4'!A156</f>
        <v>Прочие мероприятия по благоустройству городских округов и поселений</v>
      </c>
      <c r="B105" s="11" t="s">
        <v>35</v>
      </c>
      <c r="C105" s="11" t="s">
        <v>32</v>
      </c>
      <c r="D105" s="11" t="s">
        <v>132</v>
      </c>
      <c r="E105" s="11"/>
      <c r="F105" s="119">
        <f>F106</f>
        <v>1892.71765</v>
      </c>
      <c r="G105" s="119">
        <f>G106</f>
        <v>1600</v>
      </c>
      <c r="H105" s="119">
        <f>H106</f>
        <v>1600</v>
      </c>
    </row>
    <row r="106" spans="1:8" ht="39" customHeight="1">
      <c r="A106" s="46" t="str">
        <f>'пр 4'!A159</f>
        <v>Прочая закупка товаров, работ и услуг для обеспечения государственных(муниципальных) нужд</v>
      </c>
      <c r="B106" s="11" t="s">
        <v>35</v>
      </c>
      <c r="C106" s="11" t="s">
        <v>32</v>
      </c>
      <c r="D106" s="11" t="s">
        <v>132</v>
      </c>
      <c r="E106" s="11" t="s">
        <v>79</v>
      </c>
      <c r="F106" s="119">
        <f>'пр 4'!H159</f>
        <v>1892.71765</v>
      </c>
      <c r="G106" s="119">
        <f>'пр 4'!I159</f>
        <v>1600</v>
      </c>
      <c r="H106" s="119">
        <f>'пр 4'!J159</f>
        <v>1600</v>
      </c>
    </row>
    <row r="107" spans="1:8" s="51" customFormat="1" ht="12.75">
      <c r="A107" s="192" t="s">
        <v>260</v>
      </c>
      <c r="B107" s="15" t="s">
        <v>35</v>
      </c>
      <c r="C107" s="15" t="s">
        <v>32</v>
      </c>
      <c r="D107" s="15" t="s">
        <v>259</v>
      </c>
      <c r="E107" s="15"/>
      <c r="F107" s="118">
        <f>F108</f>
        <v>1055.6</v>
      </c>
      <c r="G107" s="118">
        <f>G108</f>
        <v>0</v>
      </c>
      <c r="H107" s="118">
        <f>H108</f>
        <v>0</v>
      </c>
    </row>
    <row r="108" spans="1:8" s="51" customFormat="1" ht="24" customHeight="1">
      <c r="A108" s="113" t="s">
        <v>261</v>
      </c>
      <c r="B108" s="15" t="s">
        <v>35</v>
      </c>
      <c r="C108" s="15" t="s">
        <v>32</v>
      </c>
      <c r="D108" s="15" t="s">
        <v>258</v>
      </c>
      <c r="E108" s="15"/>
      <c r="F108" s="118">
        <f>SUM(F112,F109)</f>
        <v>1055.6</v>
      </c>
      <c r="G108" s="118">
        <f>SUM(G112,G109)</f>
        <v>0</v>
      </c>
      <c r="H108" s="118">
        <f>SUM(H112,H109)</f>
        <v>0</v>
      </c>
    </row>
    <row r="109" spans="1:8" s="51" customFormat="1" ht="24" customHeight="1">
      <c r="A109" s="113" t="s">
        <v>264</v>
      </c>
      <c r="B109" s="15" t="s">
        <v>35</v>
      </c>
      <c r="C109" s="15" t="s">
        <v>32</v>
      </c>
      <c r="D109" s="19" t="s">
        <v>257</v>
      </c>
      <c r="E109" s="15"/>
      <c r="F109" s="118">
        <f aca="true" t="shared" si="8" ref="F109:H110">F110</f>
        <v>1055.6</v>
      </c>
      <c r="G109" s="118">
        <f t="shared" si="8"/>
        <v>0</v>
      </c>
      <c r="H109" s="118">
        <f t="shared" si="8"/>
        <v>0</v>
      </c>
    </row>
    <row r="110" spans="1:8" s="51" customFormat="1" ht="24" customHeight="1">
      <c r="A110" s="72" t="s">
        <v>119</v>
      </c>
      <c r="B110" s="15" t="s">
        <v>35</v>
      </c>
      <c r="C110" s="15" t="s">
        <v>32</v>
      </c>
      <c r="D110" s="19" t="s">
        <v>257</v>
      </c>
      <c r="E110" s="15" t="s">
        <v>16</v>
      </c>
      <c r="F110" s="118">
        <f t="shared" si="8"/>
        <v>1055.6</v>
      </c>
      <c r="G110" s="118">
        <f t="shared" si="8"/>
        <v>0</v>
      </c>
      <c r="H110" s="118">
        <f t="shared" si="8"/>
        <v>0</v>
      </c>
    </row>
    <row r="111" spans="1:8" s="51" customFormat="1" ht="24" customHeight="1">
      <c r="A111" s="72" t="s">
        <v>115</v>
      </c>
      <c r="B111" s="15" t="s">
        <v>35</v>
      </c>
      <c r="C111" s="15" t="s">
        <v>32</v>
      </c>
      <c r="D111" s="19" t="s">
        <v>257</v>
      </c>
      <c r="E111" s="15" t="s">
        <v>79</v>
      </c>
      <c r="F111" s="118">
        <f>'пр 4'!H166</f>
        <v>1055.6</v>
      </c>
      <c r="G111" s="118">
        <f>'пр 4'!I166</f>
        <v>0</v>
      </c>
      <c r="H111" s="118">
        <f>'пр 4'!J166</f>
        <v>0</v>
      </c>
    </row>
    <row r="112" spans="1:8" s="51" customFormat="1" ht="33.75">
      <c r="A112" s="113" t="s">
        <v>265</v>
      </c>
      <c r="B112" s="15" t="s">
        <v>35</v>
      </c>
      <c r="C112" s="15" t="s">
        <v>32</v>
      </c>
      <c r="D112" s="15" t="s">
        <v>256</v>
      </c>
      <c r="E112" s="15" t="s">
        <v>79</v>
      </c>
      <c r="F112" s="118">
        <f aca="true" t="shared" si="9" ref="F112:H113">F113</f>
        <v>0</v>
      </c>
      <c r="G112" s="118">
        <f t="shared" si="9"/>
        <v>0</v>
      </c>
      <c r="H112" s="118">
        <f t="shared" si="9"/>
        <v>0</v>
      </c>
    </row>
    <row r="113" spans="1:8" ht="26.25" customHeight="1">
      <c r="A113" s="72" t="s">
        <v>119</v>
      </c>
      <c r="B113" s="11" t="s">
        <v>35</v>
      </c>
      <c r="C113" s="11" t="s">
        <v>32</v>
      </c>
      <c r="D113" s="11" t="s">
        <v>256</v>
      </c>
      <c r="E113" s="11" t="s">
        <v>16</v>
      </c>
      <c r="F113" s="119">
        <f t="shared" si="9"/>
        <v>0</v>
      </c>
      <c r="G113" s="119">
        <f t="shared" si="9"/>
        <v>0</v>
      </c>
      <c r="H113" s="119">
        <f t="shared" si="9"/>
        <v>0</v>
      </c>
    </row>
    <row r="114" spans="1:8" ht="25.5" customHeight="1">
      <c r="A114" s="72" t="s">
        <v>115</v>
      </c>
      <c r="B114" s="11" t="s">
        <v>35</v>
      </c>
      <c r="C114" s="11" t="s">
        <v>32</v>
      </c>
      <c r="D114" s="11" t="s">
        <v>256</v>
      </c>
      <c r="E114" s="11" t="s">
        <v>79</v>
      </c>
      <c r="F114" s="119">
        <f>'пр 4'!H169</f>
        <v>0</v>
      </c>
      <c r="G114" s="119">
        <f>'пр 4'!I166</f>
        <v>0</v>
      </c>
      <c r="H114" s="119">
        <f>'пр 4'!J166</f>
        <v>0</v>
      </c>
    </row>
    <row r="115" spans="1:8" s="51" customFormat="1" ht="25.5" customHeight="1">
      <c r="A115" s="135" t="s">
        <v>167</v>
      </c>
      <c r="B115" s="18" t="s">
        <v>35</v>
      </c>
      <c r="C115" s="18" t="s">
        <v>32</v>
      </c>
      <c r="D115" s="18" t="s">
        <v>152</v>
      </c>
      <c r="E115" s="18"/>
      <c r="F115" s="118">
        <f>F116</f>
        <v>948.2</v>
      </c>
      <c r="G115" s="118">
        <f aca="true" t="shared" si="10" ref="G115:H117">G116</f>
        <v>462.16</v>
      </c>
      <c r="H115" s="118">
        <f t="shared" si="10"/>
        <v>462.16</v>
      </c>
    </row>
    <row r="116" spans="1:8" ht="25.5" customHeight="1">
      <c r="A116" s="88" t="s">
        <v>112</v>
      </c>
      <c r="B116" s="11" t="s">
        <v>35</v>
      </c>
      <c r="C116" s="11" t="s">
        <v>32</v>
      </c>
      <c r="D116" s="11" t="s">
        <v>152</v>
      </c>
      <c r="E116" s="11" t="s">
        <v>16</v>
      </c>
      <c r="F116" s="119">
        <f>F117</f>
        <v>948.2</v>
      </c>
      <c r="G116" s="119">
        <f t="shared" si="10"/>
        <v>462.16</v>
      </c>
      <c r="H116" s="119">
        <f t="shared" si="10"/>
        <v>462.16</v>
      </c>
    </row>
    <row r="117" spans="1:8" ht="25.5" customHeight="1">
      <c r="A117" s="72" t="s">
        <v>119</v>
      </c>
      <c r="B117" s="11" t="s">
        <v>35</v>
      </c>
      <c r="C117" s="11" t="s">
        <v>32</v>
      </c>
      <c r="D117" s="11" t="s">
        <v>152</v>
      </c>
      <c r="E117" s="11" t="s">
        <v>114</v>
      </c>
      <c r="F117" s="119">
        <f>F118</f>
        <v>948.2</v>
      </c>
      <c r="G117" s="119">
        <f t="shared" si="10"/>
        <v>462.16</v>
      </c>
      <c r="H117" s="119">
        <f t="shared" si="10"/>
        <v>462.16</v>
      </c>
    </row>
    <row r="118" spans="1:8" ht="25.5" customHeight="1">
      <c r="A118" s="72" t="s">
        <v>115</v>
      </c>
      <c r="B118" s="11" t="s">
        <v>35</v>
      </c>
      <c r="C118" s="11" t="s">
        <v>32</v>
      </c>
      <c r="D118" s="11" t="s">
        <v>152</v>
      </c>
      <c r="E118" s="11" t="s">
        <v>79</v>
      </c>
      <c r="F118" s="119">
        <f>'пр 4'!H173</f>
        <v>948.2</v>
      </c>
      <c r="G118" s="119">
        <f>'пр 4'!I173</f>
        <v>462.16</v>
      </c>
      <c r="H118" s="119">
        <f>'пр 4'!J173</f>
        <v>462.16</v>
      </c>
    </row>
    <row r="119" spans="1:8" s="51" customFormat="1" ht="25.5" customHeight="1">
      <c r="A119" s="192" t="s">
        <v>248</v>
      </c>
      <c r="B119" s="15" t="s">
        <v>35</v>
      </c>
      <c r="C119" s="15" t="s">
        <v>32</v>
      </c>
      <c r="D119" s="15" t="s">
        <v>249</v>
      </c>
      <c r="E119" s="15"/>
      <c r="F119" s="118">
        <f>F120</f>
        <v>1060</v>
      </c>
      <c r="G119" s="118">
        <f aca="true" t="shared" si="11" ref="G119:H121">G120</f>
        <v>1060</v>
      </c>
      <c r="H119" s="118">
        <f t="shared" si="11"/>
        <v>2196</v>
      </c>
    </row>
    <row r="120" spans="1:8" ht="25.5" customHeight="1">
      <c r="A120" s="72" t="s">
        <v>112</v>
      </c>
      <c r="B120" s="11" t="s">
        <v>35</v>
      </c>
      <c r="C120" s="11" t="s">
        <v>32</v>
      </c>
      <c r="D120" s="11" t="s">
        <v>249</v>
      </c>
      <c r="E120" s="11" t="s">
        <v>16</v>
      </c>
      <c r="F120" s="119">
        <f>F121</f>
        <v>1060</v>
      </c>
      <c r="G120" s="119">
        <f t="shared" si="11"/>
        <v>1060</v>
      </c>
      <c r="H120" s="119">
        <f t="shared" si="11"/>
        <v>2196</v>
      </c>
    </row>
    <row r="121" spans="1:8" ht="25.5" customHeight="1">
      <c r="A121" s="72" t="s">
        <v>119</v>
      </c>
      <c r="B121" s="11" t="s">
        <v>35</v>
      </c>
      <c r="C121" s="11" t="s">
        <v>32</v>
      </c>
      <c r="D121" s="11" t="s">
        <v>249</v>
      </c>
      <c r="E121" s="11" t="s">
        <v>114</v>
      </c>
      <c r="F121" s="119">
        <f>F122</f>
        <v>1060</v>
      </c>
      <c r="G121" s="119">
        <f t="shared" si="11"/>
        <v>1060</v>
      </c>
      <c r="H121" s="119">
        <f t="shared" si="11"/>
        <v>2196</v>
      </c>
    </row>
    <row r="122" spans="1:8" ht="25.5" customHeight="1">
      <c r="A122" s="72" t="s">
        <v>115</v>
      </c>
      <c r="B122" s="11" t="s">
        <v>35</v>
      </c>
      <c r="C122" s="11" t="s">
        <v>32</v>
      </c>
      <c r="D122" s="11" t="s">
        <v>249</v>
      </c>
      <c r="E122" s="11" t="s">
        <v>79</v>
      </c>
      <c r="F122" s="119">
        <f>'пр 4'!H177</f>
        <v>1060</v>
      </c>
      <c r="G122" s="119">
        <f>'пр 4'!I177</f>
        <v>1060</v>
      </c>
      <c r="H122" s="119">
        <f>'пр 4'!J177</f>
        <v>2196</v>
      </c>
    </row>
    <row r="123" spans="1:8" ht="24.75" customHeight="1">
      <c r="A123" s="26" t="str">
        <f>'пр 4'!A179</f>
        <v>Культура </v>
      </c>
      <c r="B123" s="18" t="s">
        <v>41</v>
      </c>
      <c r="C123" s="18" t="s">
        <v>10</v>
      </c>
      <c r="D123" s="18"/>
      <c r="E123" s="18"/>
      <c r="F123" s="118">
        <f>'пр 4'!H178</f>
        <v>10444.35209</v>
      </c>
      <c r="G123" s="118">
        <f>'пр 4'!I178</f>
        <v>8248</v>
      </c>
      <c r="H123" s="118">
        <f>'пр 4'!J178</f>
        <v>8248</v>
      </c>
    </row>
    <row r="124" spans="1:8" ht="25.5" customHeight="1">
      <c r="A124" s="29" t="str">
        <f>'пр 4'!A180</f>
        <v>Программные расходы органов местного самоуправления</v>
      </c>
      <c r="B124" s="5" t="s">
        <v>41</v>
      </c>
      <c r="C124" s="5" t="s">
        <v>10</v>
      </c>
      <c r="D124" s="5" t="s">
        <v>135</v>
      </c>
      <c r="E124" s="5"/>
      <c r="F124" s="119">
        <f>F123</f>
        <v>10444.35209</v>
      </c>
      <c r="G124" s="119">
        <f>G123</f>
        <v>8248</v>
      </c>
      <c r="H124" s="119">
        <f>H123</f>
        <v>8248</v>
      </c>
    </row>
    <row r="125" spans="1:8" ht="23.25" customHeight="1">
      <c r="A125" s="8" t="s">
        <v>61</v>
      </c>
      <c r="B125" s="5" t="s">
        <v>41</v>
      </c>
      <c r="C125" s="5" t="s">
        <v>10</v>
      </c>
      <c r="D125" s="5" t="s">
        <v>135</v>
      </c>
      <c r="E125" s="5"/>
      <c r="F125" s="119">
        <f>F126+F127+F128+F129+F130+F131</f>
        <v>10444.35209</v>
      </c>
      <c r="G125" s="119">
        <f>G126+G127+G128+G129+G130+G131</f>
        <v>8248</v>
      </c>
      <c r="H125" s="119">
        <f>H126+H127+H128+H129+H130+H131</f>
        <v>8248</v>
      </c>
    </row>
    <row r="126" spans="1:8" s="51" customFormat="1" ht="24" customHeight="1">
      <c r="A126" s="8" t="s">
        <v>88</v>
      </c>
      <c r="B126" s="5" t="s">
        <v>41</v>
      </c>
      <c r="C126" s="5" t="s">
        <v>10</v>
      </c>
      <c r="D126" s="5" t="s">
        <v>135</v>
      </c>
      <c r="E126" s="5" t="s">
        <v>87</v>
      </c>
      <c r="F126" s="119">
        <f>'пр 4'!H184</f>
        <v>5321</v>
      </c>
      <c r="G126" s="119">
        <f>'пр 4'!I184</f>
        <v>5321</v>
      </c>
      <c r="H126" s="119">
        <f>'пр 4'!J184</f>
        <v>5321</v>
      </c>
    </row>
    <row r="127" spans="1:8" ht="33.75" customHeight="1">
      <c r="A127" s="8" t="s">
        <v>146</v>
      </c>
      <c r="B127" s="5" t="s">
        <v>41</v>
      </c>
      <c r="C127" s="5" t="s">
        <v>10</v>
      </c>
      <c r="D127" s="5" t="s">
        <v>135</v>
      </c>
      <c r="E127" s="5" t="s">
        <v>101</v>
      </c>
      <c r="F127" s="119">
        <f>'пр 4'!H185</f>
        <v>1607</v>
      </c>
      <c r="G127" s="119">
        <f>'пр 4'!I185</f>
        <v>1607</v>
      </c>
      <c r="H127" s="119">
        <f>'пр 4'!J185</f>
        <v>1607</v>
      </c>
    </row>
    <row r="128" spans="1:8" ht="23.25" customHeight="1">
      <c r="A128" s="113" t="str">
        <f>'пр 4'!A188</f>
        <v>Закупка товаров, работ, услуг в сфере информационно-коммуникационных технологий</v>
      </c>
      <c r="B128" s="5" t="s">
        <v>41</v>
      </c>
      <c r="C128" s="5" t="s">
        <v>10</v>
      </c>
      <c r="D128" s="5" t="s">
        <v>135</v>
      </c>
      <c r="E128" s="5" t="s">
        <v>91</v>
      </c>
      <c r="F128" s="119">
        <f>'пр 4'!H188</f>
        <v>65</v>
      </c>
      <c r="G128" s="119">
        <f>'пр 4'!I188</f>
        <v>50</v>
      </c>
      <c r="H128" s="119">
        <f>'пр 4'!J188</f>
        <v>50</v>
      </c>
    </row>
    <row r="129" spans="1:8" ht="23.25" customHeight="1">
      <c r="A129" s="8" t="str">
        <f>'пр 4'!A191</f>
        <v>Прочая закупка товаров, работ и услуг для обеспечения государственных(муниципальных) нужд</v>
      </c>
      <c r="B129" s="5" t="s">
        <v>41</v>
      </c>
      <c r="C129" s="5" t="s">
        <v>10</v>
      </c>
      <c r="D129" s="5" t="s">
        <v>135</v>
      </c>
      <c r="E129" s="5" t="s">
        <v>79</v>
      </c>
      <c r="F129" s="119">
        <f>'пр 4'!H191</f>
        <v>3076.35209</v>
      </c>
      <c r="G129" s="119">
        <f>'пр 4'!I191</f>
        <v>1000</v>
      </c>
      <c r="H129" s="119">
        <f>'пр 4'!J191</f>
        <v>1000</v>
      </c>
    </row>
    <row r="130" spans="1:8" ht="16.5" customHeight="1">
      <c r="A130" s="8" t="s">
        <v>172</v>
      </c>
      <c r="B130" s="5" t="s">
        <v>41</v>
      </c>
      <c r="C130" s="5" t="s">
        <v>10</v>
      </c>
      <c r="D130" s="5" t="s">
        <v>135</v>
      </c>
      <c r="E130" s="5" t="s">
        <v>171</v>
      </c>
      <c r="F130" s="119">
        <f>'пр 4'!H192</f>
        <v>370</v>
      </c>
      <c r="G130" s="119">
        <f>'пр 4'!I192</f>
        <v>270</v>
      </c>
      <c r="H130" s="119">
        <f>'пр 4'!J192</f>
        <v>270</v>
      </c>
    </row>
    <row r="131" spans="1:8" ht="33" customHeight="1">
      <c r="A131" s="72" t="s">
        <v>176</v>
      </c>
      <c r="B131" s="5" t="s">
        <v>41</v>
      </c>
      <c r="C131" s="5" t="s">
        <v>10</v>
      </c>
      <c r="D131" s="5" t="s">
        <v>135</v>
      </c>
      <c r="E131" s="5" t="s">
        <v>173</v>
      </c>
      <c r="F131" s="119">
        <f>'пр 4'!H195</f>
        <v>5</v>
      </c>
      <c r="G131" s="119">
        <f>'пр 4'!I193</f>
        <v>0</v>
      </c>
      <c r="H131" s="119">
        <f>'пр 4'!J193</f>
        <v>0</v>
      </c>
    </row>
    <row r="132" spans="1:8" ht="54.75" customHeight="1" hidden="1">
      <c r="A132" s="146" t="s">
        <v>162</v>
      </c>
      <c r="B132" s="17" t="s">
        <v>41</v>
      </c>
      <c r="C132" s="17" t="s">
        <v>10</v>
      </c>
      <c r="D132" s="83" t="s">
        <v>163</v>
      </c>
      <c r="E132" s="148"/>
      <c r="F132" s="118">
        <f>F133</f>
        <v>0</v>
      </c>
      <c r="G132" s="118">
        <f>G133</f>
        <v>0</v>
      </c>
      <c r="H132" s="118">
        <f>H133</f>
        <v>0</v>
      </c>
    </row>
    <row r="133" spans="1:8" ht="33" customHeight="1" hidden="1">
      <c r="A133" s="72" t="s">
        <v>115</v>
      </c>
      <c r="B133" s="5" t="s">
        <v>41</v>
      </c>
      <c r="C133" s="5" t="s">
        <v>10</v>
      </c>
      <c r="D133" s="70" t="s">
        <v>163</v>
      </c>
      <c r="E133" s="147" t="s">
        <v>79</v>
      </c>
      <c r="F133" s="119">
        <f>'пр 4'!H199</f>
        <v>0</v>
      </c>
      <c r="G133" s="119">
        <f>'пр 4'!I199</f>
        <v>0</v>
      </c>
      <c r="H133" s="119">
        <f>'пр 4'!J199</f>
        <v>0</v>
      </c>
    </row>
    <row r="134" spans="1:8" ht="17.25" customHeight="1">
      <c r="A134" s="86" t="str">
        <f>'пр 4'!A201</f>
        <v>Пенсионное обеспечение</v>
      </c>
      <c r="B134" s="83" t="s">
        <v>65</v>
      </c>
      <c r="C134" s="83" t="s">
        <v>10</v>
      </c>
      <c r="D134" s="83"/>
      <c r="E134" s="5"/>
      <c r="F134" s="119">
        <f>'пр 4'!H200</f>
        <v>350</v>
      </c>
      <c r="G134" s="119">
        <f>'пр 4'!I200</f>
        <v>350</v>
      </c>
      <c r="H134" s="119">
        <f>'пр 4'!J200</f>
        <v>350</v>
      </c>
    </row>
    <row r="135" spans="1:8" ht="27" customHeight="1">
      <c r="A135" s="25" t="str">
        <f>'пр 4'!A204</f>
        <v>Осуществление органами местного самоуправления полномочий местного значения</v>
      </c>
      <c r="B135" s="70" t="s">
        <v>65</v>
      </c>
      <c r="C135" s="70" t="s">
        <v>10</v>
      </c>
      <c r="D135" s="70" t="s">
        <v>141</v>
      </c>
      <c r="E135" s="5"/>
      <c r="F135" s="119">
        <f aca="true" t="shared" si="12" ref="F135:H136">F136</f>
        <v>350</v>
      </c>
      <c r="G135" s="119">
        <f t="shared" si="12"/>
        <v>350</v>
      </c>
      <c r="H135" s="119">
        <f t="shared" si="12"/>
        <v>350</v>
      </c>
    </row>
    <row r="136" spans="1:8" ht="12.75">
      <c r="A136" s="29" t="str">
        <f>'пр 4'!A205</f>
        <v>Доплаты к пенсиям муниципальных служащих</v>
      </c>
      <c r="B136" s="70" t="s">
        <v>65</v>
      </c>
      <c r="C136" s="70" t="s">
        <v>10</v>
      </c>
      <c r="D136" s="70" t="s">
        <v>141</v>
      </c>
      <c r="E136" s="5"/>
      <c r="F136" s="119">
        <f t="shared" si="12"/>
        <v>350</v>
      </c>
      <c r="G136" s="119">
        <f t="shared" si="12"/>
        <v>350</v>
      </c>
      <c r="H136" s="119">
        <f t="shared" si="12"/>
        <v>350</v>
      </c>
    </row>
    <row r="137" spans="1:8" ht="19.5" customHeight="1">
      <c r="A137" s="29" t="s">
        <v>145</v>
      </c>
      <c r="B137" s="70" t="s">
        <v>65</v>
      </c>
      <c r="C137" s="70" t="s">
        <v>10</v>
      </c>
      <c r="D137" s="70" t="s">
        <v>141</v>
      </c>
      <c r="E137" s="5" t="s">
        <v>144</v>
      </c>
      <c r="F137" s="119">
        <f>'пр 4'!H208</f>
        <v>350</v>
      </c>
      <c r="G137" s="119">
        <f>'пр 4'!I208</f>
        <v>350</v>
      </c>
      <c r="H137" s="119">
        <f>'пр 4'!J208</f>
        <v>350</v>
      </c>
    </row>
    <row r="138" spans="1:8" s="51" customFormat="1" ht="27.75" customHeight="1">
      <c r="A138" s="136" t="s">
        <v>157</v>
      </c>
      <c r="B138" s="87" t="s">
        <v>47</v>
      </c>
      <c r="C138" s="87" t="s">
        <v>10</v>
      </c>
      <c r="D138" s="87"/>
      <c r="E138" s="12"/>
      <c r="F138" s="118">
        <f aca="true" t="shared" si="13" ref="F138:H139">F139</f>
        <v>16</v>
      </c>
      <c r="G138" s="118">
        <f t="shared" si="13"/>
        <v>16</v>
      </c>
      <c r="H138" s="118">
        <f t="shared" si="13"/>
        <v>19</v>
      </c>
    </row>
    <row r="139" spans="1:8" ht="17.25" customHeight="1">
      <c r="A139" s="141" t="s">
        <v>149</v>
      </c>
      <c r="B139" s="70" t="s">
        <v>47</v>
      </c>
      <c r="C139" s="70" t="s">
        <v>10</v>
      </c>
      <c r="D139" s="70" t="s">
        <v>150</v>
      </c>
      <c r="E139" s="5"/>
      <c r="F139" s="119">
        <f t="shared" si="13"/>
        <v>16</v>
      </c>
      <c r="G139" s="119">
        <f t="shared" si="13"/>
        <v>16</v>
      </c>
      <c r="H139" s="119">
        <f t="shared" si="13"/>
        <v>19</v>
      </c>
    </row>
    <row r="140" spans="1:8" ht="19.5" customHeight="1">
      <c r="A140" s="141" t="s">
        <v>149</v>
      </c>
      <c r="B140" s="70" t="s">
        <v>47</v>
      </c>
      <c r="C140" s="70" t="s">
        <v>10</v>
      </c>
      <c r="D140" s="70" t="s">
        <v>150</v>
      </c>
      <c r="E140" s="5" t="s">
        <v>151</v>
      </c>
      <c r="F140" s="119">
        <f>'пр 4'!H211</f>
        <v>16</v>
      </c>
      <c r="G140" s="119">
        <f>'пр 4'!I211</f>
        <v>16</v>
      </c>
      <c r="H140" s="119">
        <f>'пр 4'!J211</f>
        <v>19</v>
      </c>
    </row>
    <row r="141" spans="1:8" ht="27" customHeight="1">
      <c r="A141" s="29" t="str">
        <f>'пр 4'!A213</f>
        <v>Прочие межбюджетные трансферты общего характера</v>
      </c>
      <c r="B141" s="70" t="s">
        <v>48</v>
      </c>
      <c r="C141" s="70" t="s">
        <v>32</v>
      </c>
      <c r="D141" s="70"/>
      <c r="E141" s="5"/>
      <c r="F141" s="119">
        <f>'пр 4'!H212</f>
        <v>271.27623</v>
      </c>
      <c r="G141" s="119">
        <f>'пр 4'!I212</f>
        <v>0</v>
      </c>
      <c r="H141" s="119">
        <f>'пр 4'!J212</f>
        <v>0</v>
      </c>
    </row>
    <row r="142" spans="1:8" ht="12.75">
      <c r="A142" s="29" t="str">
        <f>A136</f>
        <v>Доплаты к пенсиям муниципальных служащих</v>
      </c>
      <c r="B142" s="70" t="s">
        <v>48</v>
      </c>
      <c r="C142" s="70" t="s">
        <v>32</v>
      </c>
      <c r="D142" s="70" t="s">
        <v>139</v>
      </c>
      <c r="E142" s="5"/>
      <c r="F142" s="119">
        <f>F143</f>
        <v>271.27623</v>
      </c>
      <c r="G142" s="119">
        <f>G143</f>
        <v>0</v>
      </c>
      <c r="H142" s="119">
        <f>H143</f>
        <v>0</v>
      </c>
    </row>
    <row r="143" spans="1:8" ht="26.25" customHeight="1">
      <c r="A143" s="29" t="str">
        <f>'пр 4'!A218</f>
        <v>Перечисления другим бюджетам бюджетной системы Российской Федерации</v>
      </c>
      <c r="B143" s="70" t="s">
        <v>48</v>
      </c>
      <c r="C143" s="70" t="s">
        <v>32</v>
      </c>
      <c r="D143" s="70" t="s">
        <v>139</v>
      </c>
      <c r="E143" s="5" t="s">
        <v>144</v>
      </c>
      <c r="F143" s="119">
        <f>'пр 4'!H214</f>
        <v>271.27623</v>
      </c>
      <c r="G143" s="119">
        <f>'пр 4'!I214</f>
        <v>0</v>
      </c>
      <c r="H143" s="119">
        <f>'пр 4'!J214</f>
        <v>0</v>
      </c>
    </row>
    <row r="144" spans="6:8" ht="12.75">
      <c r="F144" s="121"/>
      <c r="G144" s="121"/>
      <c r="H144" s="121"/>
    </row>
    <row r="145" spans="6:8" ht="12.75">
      <c r="F145" s="121"/>
      <c r="G145" s="121"/>
      <c r="H145" s="121"/>
    </row>
  </sheetData>
  <sheetProtection/>
  <mergeCells count="9">
    <mergeCell ref="A4:H5"/>
    <mergeCell ref="F8:H8"/>
    <mergeCell ref="E1:H1"/>
    <mergeCell ref="A8:A9"/>
    <mergeCell ref="B8:B9"/>
    <mergeCell ref="C8:C9"/>
    <mergeCell ref="D8:D9"/>
    <mergeCell ref="E8:E9"/>
    <mergeCell ref="A3:H3"/>
  </mergeCells>
  <printOptions/>
  <pageMargins left="0.5905511811023623" right="0.3937007874015748" top="0.5905511811023623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2">
      <selection activeCell="A1" sqref="A1:F40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4.625" style="0" customWidth="1"/>
    <col min="5" max="6" width="14.00390625" style="0" customWidth="1"/>
  </cols>
  <sheetData>
    <row r="1" spans="3:6" ht="78" customHeight="1">
      <c r="C1" s="260" t="s">
        <v>280</v>
      </c>
      <c r="D1" s="260"/>
      <c r="E1" s="260"/>
      <c r="F1" s="260"/>
    </row>
    <row r="2" ht="12.75">
      <c r="A2" s="50"/>
    </row>
    <row r="3" spans="1:6" ht="12.75" customHeight="1">
      <c r="A3" s="270" t="s">
        <v>251</v>
      </c>
      <c r="B3" s="270"/>
      <c r="C3" s="270"/>
      <c r="D3" s="270"/>
      <c r="E3" s="270"/>
      <c r="F3" s="270"/>
    </row>
    <row r="4" spans="1:6" ht="21.75" customHeight="1">
      <c r="A4" s="270"/>
      <c r="B4" s="270"/>
      <c r="C4" s="270"/>
      <c r="D4" s="270"/>
      <c r="E4" s="270"/>
      <c r="F4" s="270"/>
    </row>
    <row r="7" spans="1:6" ht="29.25" customHeight="1">
      <c r="A7" s="279" t="s">
        <v>0</v>
      </c>
      <c r="B7" s="277" t="s">
        <v>3</v>
      </c>
      <c r="C7" s="278" t="s">
        <v>4</v>
      </c>
      <c r="D7" s="273" t="s">
        <v>7</v>
      </c>
      <c r="E7" s="274"/>
      <c r="F7" s="275"/>
    </row>
    <row r="8" spans="1:6" ht="18.75" customHeight="1">
      <c r="A8" s="280"/>
      <c r="B8" s="277"/>
      <c r="C8" s="278"/>
      <c r="D8" s="193" t="s">
        <v>189</v>
      </c>
      <c r="E8" s="193" t="s">
        <v>190</v>
      </c>
      <c r="F8" s="193" t="s">
        <v>250</v>
      </c>
    </row>
    <row r="9" spans="1:6" ht="12.75">
      <c r="A9" s="1">
        <v>1</v>
      </c>
      <c r="B9" s="1">
        <v>2</v>
      </c>
      <c r="C9" s="1">
        <v>3</v>
      </c>
      <c r="D9" s="16">
        <v>4</v>
      </c>
      <c r="E9" s="16">
        <v>4</v>
      </c>
      <c r="F9" s="16">
        <v>4</v>
      </c>
    </row>
    <row r="10" spans="1:6" ht="12.75">
      <c r="A10" s="27" t="s">
        <v>8</v>
      </c>
      <c r="B10" s="32"/>
      <c r="C10" s="4"/>
      <c r="D10" s="122">
        <f>D11+D17+D19+D22+D26+D30+D34+D38+D36</f>
        <v>60664.799464</v>
      </c>
      <c r="E10" s="122">
        <f>E11+E17+E19+E22+E26+E30+E34+E38+E36</f>
        <v>32710.529830000003</v>
      </c>
      <c r="F10" s="122">
        <f>F11+F17+F19+F22+F26+F30+F34+F38+F36</f>
        <v>33972.48983</v>
      </c>
    </row>
    <row r="11" spans="1:6" ht="12.75">
      <c r="A11" s="7" t="s">
        <v>9</v>
      </c>
      <c r="B11" s="33" t="s">
        <v>10</v>
      </c>
      <c r="C11" s="22"/>
      <c r="D11" s="122">
        <f>D12+D14+D15+D16+D13</f>
        <v>20726.733494</v>
      </c>
      <c r="E11" s="122">
        <f>E12+E14+E15+E16+E13</f>
        <v>18536.26983</v>
      </c>
      <c r="F11" s="122">
        <f>F12+F14+F15+F16+F13</f>
        <v>18536.26983</v>
      </c>
    </row>
    <row r="12" spans="1:6" ht="30.75" customHeight="1">
      <c r="A12" s="29" t="s">
        <v>153</v>
      </c>
      <c r="B12" s="41" t="s">
        <v>10</v>
      </c>
      <c r="C12" s="6" t="s">
        <v>11</v>
      </c>
      <c r="D12" s="123">
        <f>'пр 3'!F13</f>
        <v>1983.9511439999999</v>
      </c>
      <c r="E12" s="123">
        <f>'пр 3'!G13</f>
        <v>1769.36983</v>
      </c>
      <c r="F12" s="123">
        <f>'пр 3'!H13</f>
        <v>1769.36983</v>
      </c>
    </row>
    <row r="13" spans="1:6" ht="42" customHeight="1">
      <c r="A13" s="29" t="str">
        <f>'пр 4'!A20</f>
        <v>"Функционирование законодательных (представительных) органов государственной власти и представительных органов муниципальных образований"</v>
      </c>
      <c r="B13" s="41" t="s">
        <v>10</v>
      </c>
      <c r="C13" s="6" t="s">
        <v>32</v>
      </c>
      <c r="D13" s="123">
        <f>'пр 3'!F18</f>
        <v>1500</v>
      </c>
      <c r="E13" s="123">
        <f>'пр 3'!G18</f>
        <v>0</v>
      </c>
      <c r="F13" s="123">
        <f>'пр 3'!H18</f>
        <v>0</v>
      </c>
    </row>
    <row r="14" spans="1:6" ht="51">
      <c r="A14" s="29" t="s">
        <v>155</v>
      </c>
      <c r="B14" s="34" t="s">
        <v>10</v>
      </c>
      <c r="C14" s="5" t="s">
        <v>19</v>
      </c>
      <c r="D14" s="123">
        <f>'пр 3'!F23</f>
        <v>17182.78235</v>
      </c>
      <c r="E14" s="123">
        <f>'пр 3'!G23</f>
        <v>16666.9</v>
      </c>
      <c r="F14" s="123">
        <f>'пр 3'!H23</f>
        <v>16666.9</v>
      </c>
    </row>
    <row r="15" spans="1:6" ht="14.25" customHeight="1">
      <c r="A15" s="20" t="s">
        <v>46</v>
      </c>
      <c r="B15" s="34" t="s">
        <v>10</v>
      </c>
      <c r="C15" s="5" t="s">
        <v>45</v>
      </c>
      <c r="D15" s="123">
        <f>'пр 3'!F45</f>
        <v>0</v>
      </c>
      <c r="E15" s="123">
        <f>'пр 3'!G45</f>
        <v>0</v>
      </c>
      <c r="F15" s="123">
        <f>'пр 3'!H45</f>
        <v>0</v>
      </c>
    </row>
    <row r="16" spans="1:6" ht="12.75">
      <c r="A16" s="29" t="s">
        <v>28</v>
      </c>
      <c r="B16" s="34" t="s">
        <v>10</v>
      </c>
      <c r="C16" s="5" t="s">
        <v>26</v>
      </c>
      <c r="D16" s="123">
        <f>'пр 3'!F46</f>
        <v>60</v>
      </c>
      <c r="E16" s="123">
        <f>'пр 3'!G46</f>
        <v>100</v>
      </c>
      <c r="F16" s="123">
        <f>'пр 3'!H46</f>
        <v>100</v>
      </c>
    </row>
    <row r="17" spans="1:6" ht="14.25" customHeight="1">
      <c r="A17" s="14" t="s">
        <v>30</v>
      </c>
      <c r="B17" s="35" t="s">
        <v>11</v>
      </c>
      <c r="C17" s="15"/>
      <c r="D17" s="122">
        <f>'пр 3'!F50</f>
        <v>151.6</v>
      </c>
      <c r="E17" s="122">
        <f>'пр 3'!G50</f>
        <v>147.7</v>
      </c>
      <c r="F17" s="122">
        <f>'пр 3'!H50</f>
        <v>153.1</v>
      </c>
    </row>
    <row r="18" spans="1:6" ht="12.75">
      <c r="A18" s="46" t="s">
        <v>31</v>
      </c>
      <c r="B18" s="21" t="s">
        <v>11</v>
      </c>
      <c r="C18" s="10" t="s">
        <v>32</v>
      </c>
      <c r="D18" s="124">
        <f>'пр 3'!F51</f>
        <v>151.6</v>
      </c>
      <c r="E18" s="124">
        <f>'пр 3'!G51</f>
        <v>147.7</v>
      </c>
      <c r="F18" s="124">
        <f>'пр 3'!H51</f>
        <v>153.1</v>
      </c>
    </row>
    <row r="19" spans="1:6" ht="24">
      <c r="A19" s="40" t="s">
        <v>67</v>
      </c>
      <c r="B19" s="18" t="s">
        <v>32</v>
      </c>
      <c r="C19" s="18"/>
      <c r="D19" s="124">
        <f>'пр 3'!F57</f>
        <v>100</v>
      </c>
      <c r="E19" s="124">
        <f>'пр 3'!G57</f>
        <v>100</v>
      </c>
      <c r="F19" s="124">
        <f>'пр 3'!H57</f>
        <v>100</v>
      </c>
    </row>
    <row r="20" spans="1:6" ht="14.25" customHeight="1">
      <c r="A20" s="40" t="s">
        <v>255</v>
      </c>
      <c r="B20" s="47" t="s">
        <v>32</v>
      </c>
      <c r="C20" s="47" t="s">
        <v>51</v>
      </c>
      <c r="D20" s="124">
        <f>'пр 3'!F58</f>
        <v>50</v>
      </c>
      <c r="E20" s="124">
        <f>'пр 3'!G58</f>
        <v>50</v>
      </c>
      <c r="F20" s="124">
        <f>'пр 3'!H58</f>
        <v>50</v>
      </c>
    </row>
    <row r="21" spans="1:6" ht="36">
      <c r="A21" s="40" t="s">
        <v>254</v>
      </c>
      <c r="B21" s="47" t="s">
        <v>32</v>
      </c>
      <c r="C21" s="47" t="s">
        <v>65</v>
      </c>
      <c r="D21" s="124">
        <f>'пр 3'!F62</f>
        <v>50</v>
      </c>
      <c r="E21" s="124">
        <f>'пр 3'!G62</f>
        <v>50</v>
      </c>
      <c r="F21" s="124">
        <f>'пр 3'!H62</f>
        <v>50</v>
      </c>
    </row>
    <row r="22" spans="1:6" ht="12.75">
      <c r="A22" s="40" t="s">
        <v>56</v>
      </c>
      <c r="B22" s="21" t="s">
        <v>19</v>
      </c>
      <c r="C22" s="10"/>
      <c r="D22" s="125">
        <f>'пр 3'!F67</f>
        <v>7676.32</v>
      </c>
      <c r="E22" s="125">
        <f>'пр 3'!G67</f>
        <v>1468.4</v>
      </c>
      <c r="F22" s="125">
        <f>'пр 3'!H67</f>
        <v>1585.96</v>
      </c>
    </row>
    <row r="23" spans="1:6" ht="33.75" hidden="1">
      <c r="A23" s="85" t="s">
        <v>147</v>
      </c>
      <c r="B23" s="21" t="s">
        <v>19</v>
      </c>
      <c r="C23" s="10" t="s">
        <v>10</v>
      </c>
      <c r="D23" s="125" t="e">
        <f>'пр 4'!#REF!</f>
        <v>#REF!</v>
      </c>
      <c r="E23" s="125" t="e">
        <f>'пр 4'!#REF!</f>
        <v>#REF!</v>
      </c>
      <c r="F23" s="125" t="e">
        <f>'пр 4'!#REF!</f>
        <v>#REF!</v>
      </c>
    </row>
    <row r="24" spans="1:6" ht="12.75">
      <c r="A24" s="57" t="s">
        <v>54</v>
      </c>
      <c r="B24" s="21" t="s">
        <v>19</v>
      </c>
      <c r="C24" s="10" t="s">
        <v>51</v>
      </c>
      <c r="D24" s="124">
        <f>'пр 3'!F68</f>
        <v>6201.32</v>
      </c>
      <c r="E24" s="124">
        <f>'пр 3'!G68</f>
        <v>1468.4</v>
      </c>
      <c r="F24" s="124">
        <f>'пр 3'!H68</f>
        <v>1585.96</v>
      </c>
    </row>
    <row r="25" spans="1:6" ht="13.5" customHeight="1">
      <c r="A25" s="40" t="s">
        <v>57</v>
      </c>
      <c r="B25" s="21" t="s">
        <v>19</v>
      </c>
      <c r="C25" s="10" t="s">
        <v>29</v>
      </c>
      <c r="D25" s="124">
        <f>'пр 3'!F72</f>
        <v>1475</v>
      </c>
      <c r="E25" s="124">
        <f>'пр 3'!G72</f>
        <v>0</v>
      </c>
      <c r="F25" s="124">
        <f>'пр 3'!H72</f>
        <v>0</v>
      </c>
    </row>
    <row r="26" spans="1:6" ht="12.75">
      <c r="A26" s="26" t="s">
        <v>33</v>
      </c>
      <c r="B26" s="36" t="s">
        <v>35</v>
      </c>
      <c r="C26" s="4"/>
      <c r="D26" s="122">
        <f>'пр 3'!F75</f>
        <v>20928.51765</v>
      </c>
      <c r="E26" s="122">
        <f>'пр 3'!G75</f>
        <v>3844.16</v>
      </c>
      <c r="F26" s="122">
        <f>'пр 3'!H75</f>
        <v>4980.16</v>
      </c>
    </row>
    <row r="27" spans="1:6" ht="12.75">
      <c r="A27" s="42" t="s">
        <v>34</v>
      </c>
      <c r="B27" s="43" t="s">
        <v>35</v>
      </c>
      <c r="C27" s="44" t="s">
        <v>10</v>
      </c>
      <c r="D27" s="123">
        <f>'пр 3'!F76</f>
        <v>72</v>
      </c>
      <c r="E27" s="123">
        <f>'пр 3'!G76</f>
        <v>72</v>
      </c>
      <c r="F27" s="123">
        <f>'пр 3'!H76</f>
        <v>72</v>
      </c>
    </row>
    <row r="28" spans="1:6" ht="12" customHeight="1">
      <c r="A28" s="42" t="s">
        <v>36</v>
      </c>
      <c r="B28" s="45" t="s">
        <v>35</v>
      </c>
      <c r="C28" s="19" t="s">
        <v>11</v>
      </c>
      <c r="D28" s="123">
        <f>'пр 3'!F87</f>
        <v>14900</v>
      </c>
      <c r="E28" s="123">
        <f>'пр 3'!G87</f>
        <v>0</v>
      </c>
      <c r="F28" s="123">
        <f>'пр 3'!H87</f>
        <v>0</v>
      </c>
    </row>
    <row r="29" spans="1:6" ht="12.75">
      <c r="A29" s="42" t="s">
        <v>37</v>
      </c>
      <c r="B29" s="45" t="s">
        <v>35</v>
      </c>
      <c r="C29" s="19" t="s">
        <v>32</v>
      </c>
      <c r="D29" s="123">
        <f>'пр 3'!F96</f>
        <v>5956.51765</v>
      </c>
      <c r="E29" s="123">
        <f>'пр 3'!G96</f>
        <v>3772.16</v>
      </c>
      <c r="F29" s="123">
        <f>'пр 3'!H96</f>
        <v>4908.16</v>
      </c>
    </row>
    <row r="30" spans="1:6" ht="12.75">
      <c r="A30" s="20" t="s">
        <v>156</v>
      </c>
      <c r="B30" s="33" t="s">
        <v>41</v>
      </c>
      <c r="C30" s="17"/>
      <c r="D30" s="122">
        <f>'пр 3'!F123</f>
        <v>10444.35209</v>
      </c>
      <c r="E30" s="122">
        <f>'пр 3'!G123</f>
        <v>8248</v>
      </c>
      <c r="F30" s="122">
        <f>'пр 3'!H123</f>
        <v>8248</v>
      </c>
    </row>
    <row r="31" spans="1:6" ht="12.75">
      <c r="A31" s="20" t="s">
        <v>40</v>
      </c>
      <c r="B31" s="34" t="s">
        <v>41</v>
      </c>
      <c r="C31" s="5" t="s">
        <v>10</v>
      </c>
      <c r="D31" s="123">
        <f>'пр 3'!F124</f>
        <v>10444.35209</v>
      </c>
      <c r="E31" s="123">
        <f>'пр 3'!G124</f>
        <v>8248</v>
      </c>
      <c r="F31" s="123">
        <f>'пр 3'!H124</f>
        <v>8248</v>
      </c>
    </row>
    <row r="32" spans="1:6" ht="25.5" hidden="1">
      <c r="A32" s="20" t="s">
        <v>25</v>
      </c>
      <c r="B32" s="12" t="s">
        <v>47</v>
      </c>
      <c r="C32" s="12"/>
      <c r="D32" s="122">
        <f>SUM(D33)</f>
        <v>0</v>
      </c>
      <c r="E32" s="122">
        <f>SUM(E33)</f>
        <v>0</v>
      </c>
      <c r="F32" s="122">
        <f>SUM(F33)</f>
        <v>0</v>
      </c>
    </row>
    <row r="33" spans="1:6" ht="12.75" hidden="1">
      <c r="A33" s="29" t="s">
        <v>27</v>
      </c>
      <c r="B33" s="5" t="s">
        <v>47</v>
      </c>
      <c r="C33" s="5" t="s">
        <v>10</v>
      </c>
      <c r="D33" s="123">
        <v>0</v>
      </c>
      <c r="E33" s="123">
        <v>0</v>
      </c>
      <c r="F33" s="123">
        <v>0</v>
      </c>
    </row>
    <row r="34" spans="1:6" ht="23.25" customHeight="1">
      <c r="A34" s="26" t="str">
        <f>'пр 3'!A134</f>
        <v>Пенсионное обеспечение</v>
      </c>
      <c r="B34" s="36" t="s">
        <v>65</v>
      </c>
      <c r="C34" s="18"/>
      <c r="D34" s="122">
        <f>'пр 3'!F134</f>
        <v>350</v>
      </c>
      <c r="E34" s="122">
        <f>'пр 3'!G134</f>
        <v>350</v>
      </c>
      <c r="F34" s="122">
        <f>'пр 3'!H134</f>
        <v>350</v>
      </c>
    </row>
    <row r="35" spans="1:6" ht="14.25" customHeight="1">
      <c r="A35" s="28" t="str">
        <f>'пр 3'!A134</f>
        <v>Пенсионное обеспечение</v>
      </c>
      <c r="B35" s="37" t="s">
        <v>65</v>
      </c>
      <c r="C35" s="11" t="s">
        <v>10</v>
      </c>
      <c r="D35" s="123">
        <f>D34</f>
        <v>350</v>
      </c>
      <c r="E35" s="123">
        <f>E34</f>
        <v>350</v>
      </c>
      <c r="F35" s="123">
        <f>F34</f>
        <v>350</v>
      </c>
    </row>
    <row r="36" spans="1:6" s="51" customFormat="1" ht="25.5" customHeight="1">
      <c r="A36" s="136" t="s">
        <v>25</v>
      </c>
      <c r="B36" s="35" t="s">
        <v>47</v>
      </c>
      <c r="C36" s="15"/>
      <c r="D36" s="122">
        <f>D37</f>
        <v>16</v>
      </c>
      <c r="E36" s="122">
        <f>E37</f>
        <v>16</v>
      </c>
      <c r="F36" s="122">
        <f>F37</f>
        <v>19</v>
      </c>
    </row>
    <row r="37" spans="1:6" ht="28.5" customHeight="1">
      <c r="A37" s="141" t="s">
        <v>157</v>
      </c>
      <c r="B37" s="37" t="s">
        <v>47</v>
      </c>
      <c r="C37" s="11" t="s">
        <v>10</v>
      </c>
      <c r="D37" s="123">
        <f>'пр 3'!F139</f>
        <v>16</v>
      </c>
      <c r="E37" s="123">
        <f>'пр 3'!G139</f>
        <v>16</v>
      </c>
      <c r="F37" s="123">
        <f>'пр 3'!H139</f>
        <v>19</v>
      </c>
    </row>
    <row r="38" spans="1:6" s="51" customFormat="1" ht="24" customHeight="1">
      <c r="A38" s="52" t="s">
        <v>158</v>
      </c>
      <c r="B38" s="33" t="s">
        <v>48</v>
      </c>
      <c r="C38" s="17"/>
      <c r="D38" s="122">
        <f>D40</f>
        <v>271.27623</v>
      </c>
      <c r="E38" s="122">
        <f>E40</f>
        <v>0</v>
      </c>
      <c r="F38" s="122">
        <f>F40</f>
        <v>0</v>
      </c>
    </row>
    <row r="39" spans="1:6" ht="12.75">
      <c r="A39" s="53" t="s">
        <v>42</v>
      </c>
      <c r="B39" s="34" t="s">
        <v>48</v>
      </c>
      <c r="C39" s="5" t="s">
        <v>32</v>
      </c>
      <c r="D39" s="123">
        <f>D40</f>
        <v>271.27623</v>
      </c>
      <c r="E39" s="123">
        <f>E40</f>
        <v>0</v>
      </c>
      <c r="F39" s="123">
        <f>F40</f>
        <v>0</v>
      </c>
    </row>
    <row r="40" spans="1:6" ht="22.5">
      <c r="A40" s="53" t="s">
        <v>43</v>
      </c>
      <c r="B40" s="34" t="s">
        <v>48</v>
      </c>
      <c r="C40" s="5" t="s">
        <v>32</v>
      </c>
      <c r="D40" s="123">
        <f>'пр 3'!F143</f>
        <v>271.27623</v>
      </c>
      <c r="E40" s="123">
        <f>'пр 3'!G143</f>
        <v>0</v>
      </c>
      <c r="F40" s="123">
        <f>'пр 3'!H143</f>
        <v>0</v>
      </c>
    </row>
  </sheetData>
  <sheetProtection/>
  <mergeCells count="6">
    <mergeCell ref="D7:F7"/>
    <mergeCell ref="C1:F1"/>
    <mergeCell ref="A7:A8"/>
    <mergeCell ref="B7:B8"/>
    <mergeCell ref="C7:C8"/>
    <mergeCell ref="A3:F4"/>
  </mergeCells>
  <printOptions/>
  <pageMargins left="0.7480314960629921" right="0.15748031496062992" top="0.98425196850393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10" width="13.625" style="49" customWidth="1"/>
  </cols>
  <sheetData>
    <row r="1" spans="5:10" ht="18" customHeight="1">
      <c r="E1" s="260"/>
      <c r="F1" s="260"/>
      <c r="G1" s="260"/>
      <c r="H1" s="260"/>
      <c r="I1" s="2"/>
      <c r="J1" s="143"/>
    </row>
    <row r="2" spans="1:10" ht="13.5" customHeight="1">
      <c r="A2" s="269"/>
      <c r="B2" s="269"/>
      <c r="C2" s="269"/>
      <c r="D2" s="269"/>
      <c r="E2" s="269"/>
      <c r="F2" s="269"/>
      <c r="G2" s="269"/>
      <c r="H2" s="269"/>
      <c r="I2" s="2"/>
      <c r="J2" s="143"/>
    </row>
    <row r="3" spans="1:10" ht="40.5" customHeight="1">
      <c r="A3" s="287" t="s">
        <v>196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8.75" customHeight="1">
      <c r="A4" s="288" t="s">
        <v>178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8.75" customHeight="1">
      <c r="A5" s="289" t="s">
        <v>197</v>
      </c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2.75">
      <c r="A7" s="3"/>
      <c r="B7" s="3"/>
      <c r="C7" s="3"/>
      <c r="D7" s="3"/>
      <c r="E7" s="3"/>
      <c r="F7" s="3"/>
      <c r="G7" s="3"/>
      <c r="H7" s="61"/>
      <c r="I7" s="61"/>
      <c r="J7" s="61"/>
    </row>
    <row r="9" spans="1:10" ht="24" customHeight="1">
      <c r="A9" s="254" t="s">
        <v>0</v>
      </c>
      <c r="B9" s="286" t="s">
        <v>179</v>
      </c>
      <c r="C9" s="286"/>
      <c r="D9" s="286"/>
      <c r="E9" s="286"/>
      <c r="F9" s="286"/>
      <c r="G9" s="286"/>
      <c r="H9" s="281" t="s">
        <v>180</v>
      </c>
      <c r="I9" s="282"/>
      <c r="J9" s="283"/>
    </row>
    <row r="10" spans="1:10" ht="119.25" customHeight="1">
      <c r="A10" s="254"/>
      <c r="B10" s="56" t="s">
        <v>181</v>
      </c>
      <c r="C10" s="55" t="s">
        <v>182</v>
      </c>
      <c r="D10" s="56" t="s">
        <v>183</v>
      </c>
      <c r="E10" s="261" t="s">
        <v>184</v>
      </c>
      <c r="F10" s="262"/>
      <c r="G10" s="55" t="s">
        <v>185</v>
      </c>
      <c r="H10" s="151" t="s">
        <v>186</v>
      </c>
      <c r="I10" s="151" t="s">
        <v>187</v>
      </c>
      <c r="J10" s="151" t="s">
        <v>188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268">
        <v>5</v>
      </c>
      <c r="F11" s="241"/>
      <c r="G11" s="1">
        <v>7</v>
      </c>
      <c r="H11" s="48">
        <v>8</v>
      </c>
      <c r="I11" s="48">
        <v>9</v>
      </c>
      <c r="J11" s="48">
        <v>10</v>
      </c>
    </row>
    <row r="12" spans="1:10" ht="12.75">
      <c r="A12" s="27" t="s">
        <v>8</v>
      </c>
      <c r="B12" s="4"/>
      <c r="C12" s="4"/>
      <c r="D12" s="4"/>
      <c r="E12" s="240"/>
      <c r="F12" s="241"/>
      <c r="G12" s="4"/>
      <c r="H12" s="112">
        <f>H13+H74+H117+H165+H101+H199+H84+H187+H196</f>
        <v>58118.517114</v>
      </c>
      <c r="I12" s="112">
        <f>I13+I74+I117+I165+I101+I199+I84+I187+I196</f>
        <v>31651.529830000003</v>
      </c>
      <c r="J12" s="112">
        <f>J13+J74+J117+J165+J101+J199+J84+J187+J196</f>
        <v>31778.48983</v>
      </c>
    </row>
    <row r="13" spans="1:10" ht="29.25" customHeight="1">
      <c r="A13" s="7" t="s">
        <v>9</v>
      </c>
      <c r="B13" s="13">
        <v>716</v>
      </c>
      <c r="C13" s="17" t="s">
        <v>10</v>
      </c>
      <c r="D13" s="22"/>
      <c r="E13" s="240"/>
      <c r="F13" s="241"/>
      <c r="G13" s="22"/>
      <c r="H13" s="115">
        <f>H14+H22+H31+H68+H61</f>
        <v>20296.051144</v>
      </c>
      <c r="I13" s="115">
        <f>I14+I22+I31+I68+I61</f>
        <v>18536.26983</v>
      </c>
      <c r="J13" s="115">
        <f>J14+J22+J31+J68+J61</f>
        <v>18536.26983</v>
      </c>
    </row>
    <row r="14" spans="1:10" ht="51.75" customHeight="1">
      <c r="A14" s="20" t="s">
        <v>153</v>
      </c>
      <c r="B14" s="13">
        <v>716</v>
      </c>
      <c r="C14" s="17" t="s">
        <v>10</v>
      </c>
      <c r="D14" s="17" t="s">
        <v>11</v>
      </c>
      <c r="E14" s="248" t="s">
        <v>105</v>
      </c>
      <c r="F14" s="232"/>
      <c r="G14" s="17" t="s">
        <v>82</v>
      </c>
      <c r="H14" s="115">
        <f>H17</f>
        <v>1983.9511439999999</v>
      </c>
      <c r="I14" s="115">
        <f>I17</f>
        <v>1769.36983</v>
      </c>
      <c r="J14" s="115">
        <f>J17</f>
        <v>1769.36983</v>
      </c>
    </row>
    <row r="15" spans="1:10" ht="27" customHeight="1">
      <c r="A15" s="29" t="s">
        <v>104</v>
      </c>
      <c r="B15" s="1">
        <v>716</v>
      </c>
      <c r="C15" s="6" t="s">
        <v>10</v>
      </c>
      <c r="D15" s="6" t="s">
        <v>11</v>
      </c>
      <c r="E15" s="228" t="s">
        <v>106</v>
      </c>
      <c r="F15" s="230"/>
      <c r="G15" s="6" t="s">
        <v>82</v>
      </c>
      <c r="H15" s="116">
        <f>H17</f>
        <v>1983.9511439999999</v>
      </c>
      <c r="I15" s="116">
        <f>I17</f>
        <v>1769.36983</v>
      </c>
      <c r="J15" s="116">
        <f>J17</f>
        <v>1769.36983</v>
      </c>
    </row>
    <row r="16" spans="1:10" ht="40.5" customHeight="1">
      <c r="A16" s="29" t="s">
        <v>108</v>
      </c>
      <c r="B16" s="1">
        <v>716</v>
      </c>
      <c r="C16" s="6" t="s">
        <v>10</v>
      </c>
      <c r="D16" s="6" t="s">
        <v>11</v>
      </c>
      <c r="E16" s="228" t="s">
        <v>106</v>
      </c>
      <c r="F16" s="230"/>
      <c r="G16" s="6" t="s">
        <v>82</v>
      </c>
      <c r="H16" s="116">
        <f>H17</f>
        <v>1983.9511439999999</v>
      </c>
      <c r="I16" s="116">
        <f aca="true" t="shared" si="0" ref="I16:J18">I17</f>
        <v>1769.36983</v>
      </c>
      <c r="J16" s="116">
        <f t="shared" si="0"/>
        <v>1769.36983</v>
      </c>
    </row>
    <row r="17" spans="1:10" ht="38.25">
      <c r="A17" s="90" t="s">
        <v>60</v>
      </c>
      <c r="B17" s="114">
        <v>716</v>
      </c>
      <c r="C17" s="70" t="s">
        <v>10</v>
      </c>
      <c r="D17" s="70" t="s">
        <v>11</v>
      </c>
      <c r="E17" s="236" t="s">
        <v>100</v>
      </c>
      <c r="F17" s="249"/>
      <c r="G17" s="70" t="s">
        <v>82</v>
      </c>
      <c r="H17" s="116">
        <f>H18</f>
        <v>1983.9511439999999</v>
      </c>
      <c r="I17" s="116">
        <f t="shared" si="0"/>
        <v>1769.36983</v>
      </c>
      <c r="J17" s="116">
        <f t="shared" si="0"/>
        <v>1769.36983</v>
      </c>
    </row>
    <row r="18" spans="1:10" ht="22.5">
      <c r="A18" s="72" t="s">
        <v>61</v>
      </c>
      <c r="B18" s="70" t="s">
        <v>12</v>
      </c>
      <c r="C18" s="70" t="s">
        <v>10</v>
      </c>
      <c r="D18" s="70" t="s">
        <v>11</v>
      </c>
      <c r="E18" s="236" t="s">
        <v>99</v>
      </c>
      <c r="F18" s="249"/>
      <c r="G18" s="70" t="s">
        <v>82</v>
      </c>
      <c r="H18" s="116">
        <f>H19</f>
        <v>1983.9511439999999</v>
      </c>
      <c r="I18" s="116">
        <f t="shared" si="0"/>
        <v>1769.36983</v>
      </c>
      <c r="J18" s="116">
        <f t="shared" si="0"/>
        <v>1769.36983</v>
      </c>
    </row>
    <row r="19" spans="1:10" ht="27.75" customHeight="1">
      <c r="A19" s="72" t="s">
        <v>110</v>
      </c>
      <c r="B19" s="70" t="s">
        <v>12</v>
      </c>
      <c r="C19" s="70" t="s">
        <v>10</v>
      </c>
      <c r="D19" s="70" t="s">
        <v>11</v>
      </c>
      <c r="E19" s="236" t="s">
        <v>99</v>
      </c>
      <c r="F19" s="249"/>
      <c r="G19" s="70" t="s">
        <v>103</v>
      </c>
      <c r="H19" s="116">
        <f>H21+H20</f>
        <v>1983.9511439999999</v>
      </c>
      <c r="I19" s="116">
        <f>I21+I20</f>
        <v>1769.36983</v>
      </c>
      <c r="J19" s="116">
        <f>J21+J20</f>
        <v>1769.36983</v>
      </c>
    </row>
    <row r="20" spans="1:10" s="71" customFormat="1" ht="34.5" customHeight="1">
      <c r="A20" s="72" t="s">
        <v>111</v>
      </c>
      <c r="B20" s="70" t="s">
        <v>12</v>
      </c>
      <c r="C20" s="70" t="s">
        <v>10</v>
      </c>
      <c r="D20" s="70" t="s">
        <v>11</v>
      </c>
      <c r="E20" s="236" t="s">
        <v>99</v>
      </c>
      <c r="F20" s="249"/>
      <c r="G20" s="70" t="s">
        <v>75</v>
      </c>
      <c r="H20" s="116">
        <f>'пр 4'!H18</f>
        <v>1523.772</v>
      </c>
      <c r="I20" s="116">
        <f>'пр 4'!I18</f>
        <v>1358.963</v>
      </c>
      <c r="J20" s="116">
        <f>'пр 4'!J18</f>
        <v>1358.963</v>
      </c>
    </row>
    <row r="21" spans="1:10" s="71" customFormat="1" ht="16.5" customHeight="1">
      <c r="A21" s="72" t="s">
        <v>18</v>
      </c>
      <c r="B21" s="70" t="s">
        <v>12</v>
      </c>
      <c r="C21" s="70" t="s">
        <v>10</v>
      </c>
      <c r="D21" s="70" t="s">
        <v>11</v>
      </c>
      <c r="E21" s="236" t="s">
        <v>99</v>
      </c>
      <c r="F21" s="249"/>
      <c r="G21" s="70" t="s">
        <v>102</v>
      </c>
      <c r="H21" s="116">
        <f>'пр 4'!H19</f>
        <v>460.179144</v>
      </c>
      <c r="I21" s="116">
        <f>'пр 4'!I19</f>
        <v>410.40683</v>
      </c>
      <c r="J21" s="116">
        <f>'пр 4'!J19</f>
        <v>410.40683</v>
      </c>
    </row>
    <row r="22" spans="1:10" s="51" customFormat="1" ht="66.75" customHeight="1">
      <c r="A22" s="68" t="s">
        <v>154</v>
      </c>
      <c r="B22" s="17">
        <v>716</v>
      </c>
      <c r="C22" s="17" t="s">
        <v>10</v>
      </c>
      <c r="D22" s="17" t="s">
        <v>32</v>
      </c>
      <c r="E22" s="231" t="s">
        <v>105</v>
      </c>
      <c r="F22" s="232"/>
      <c r="G22" s="17" t="s">
        <v>82</v>
      </c>
      <c r="H22" s="115">
        <f>H25</f>
        <v>1500</v>
      </c>
      <c r="I22" s="115">
        <f>I25</f>
        <v>0</v>
      </c>
      <c r="J22" s="115">
        <f>J25</f>
        <v>0</v>
      </c>
    </row>
    <row r="23" spans="1:10" s="63" customFormat="1" ht="30" customHeight="1">
      <c r="A23" s="106" t="s">
        <v>104</v>
      </c>
      <c r="B23" s="6">
        <v>716</v>
      </c>
      <c r="C23" s="6" t="s">
        <v>10</v>
      </c>
      <c r="D23" s="6" t="s">
        <v>32</v>
      </c>
      <c r="E23" s="240" t="s">
        <v>106</v>
      </c>
      <c r="F23" s="241"/>
      <c r="G23" s="6" t="s">
        <v>82</v>
      </c>
      <c r="H23" s="116">
        <f aca="true" t="shared" si="1" ref="H23:J24">H25</f>
        <v>1500</v>
      </c>
      <c r="I23" s="116">
        <f t="shared" si="1"/>
        <v>0</v>
      </c>
      <c r="J23" s="116">
        <f t="shared" si="1"/>
        <v>0</v>
      </c>
    </row>
    <row r="24" spans="1:10" s="63" customFormat="1" ht="42" customHeight="1">
      <c r="A24" s="106" t="s">
        <v>108</v>
      </c>
      <c r="B24" s="6">
        <v>716</v>
      </c>
      <c r="C24" s="6" t="s">
        <v>10</v>
      </c>
      <c r="D24" s="6" t="s">
        <v>32</v>
      </c>
      <c r="E24" s="240" t="s">
        <v>106</v>
      </c>
      <c r="F24" s="241"/>
      <c r="G24" s="6" t="s">
        <v>82</v>
      </c>
      <c r="H24" s="116">
        <f t="shared" si="1"/>
        <v>1500</v>
      </c>
      <c r="I24" s="116">
        <f t="shared" si="1"/>
        <v>0</v>
      </c>
      <c r="J24" s="116">
        <f t="shared" si="1"/>
        <v>0</v>
      </c>
    </row>
    <row r="25" spans="1:10" ht="42.75" customHeight="1">
      <c r="A25" s="29" t="s">
        <v>60</v>
      </c>
      <c r="B25" s="6">
        <v>716</v>
      </c>
      <c r="C25" s="6" t="s">
        <v>10</v>
      </c>
      <c r="D25" s="6" t="s">
        <v>32</v>
      </c>
      <c r="E25" s="240" t="s">
        <v>100</v>
      </c>
      <c r="F25" s="241"/>
      <c r="G25" s="6" t="s">
        <v>82</v>
      </c>
      <c r="H25" s="116">
        <f>H26</f>
        <v>1500</v>
      </c>
      <c r="I25" s="116">
        <f>I26</f>
        <v>0</v>
      </c>
      <c r="J25" s="116">
        <f>J26</f>
        <v>0</v>
      </c>
    </row>
    <row r="26" spans="1:10" ht="22.5">
      <c r="A26" s="8" t="s">
        <v>61</v>
      </c>
      <c r="B26" s="6">
        <v>716</v>
      </c>
      <c r="C26" s="6" t="s">
        <v>10</v>
      </c>
      <c r="D26" s="6" t="s">
        <v>32</v>
      </c>
      <c r="E26" s="240" t="s">
        <v>99</v>
      </c>
      <c r="F26" s="259"/>
      <c r="G26" s="6" t="s">
        <v>82</v>
      </c>
      <c r="H26" s="116">
        <f>H28</f>
        <v>1500</v>
      </c>
      <c r="I26" s="116">
        <f>I28</f>
        <v>0</v>
      </c>
      <c r="J26" s="116">
        <f>J28</f>
        <v>0</v>
      </c>
    </row>
    <row r="27" spans="1:10" ht="33.75" hidden="1">
      <c r="A27" s="8" t="s">
        <v>90</v>
      </c>
      <c r="B27" s="6">
        <v>716</v>
      </c>
      <c r="C27" s="6" t="s">
        <v>10</v>
      </c>
      <c r="D27" s="6" t="s">
        <v>32</v>
      </c>
      <c r="E27" s="240" t="s">
        <v>99</v>
      </c>
      <c r="F27" s="259"/>
      <c r="G27" s="6"/>
      <c r="H27" s="116">
        <v>0</v>
      </c>
      <c r="I27" s="116">
        <v>1</v>
      </c>
      <c r="J27" s="116">
        <v>2</v>
      </c>
    </row>
    <row r="28" spans="1:10" ht="28.5" customHeight="1">
      <c r="A28" s="72" t="s">
        <v>112</v>
      </c>
      <c r="B28" s="87" t="s">
        <v>12</v>
      </c>
      <c r="C28" s="87" t="s">
        <v>10</v>
      </c>
      <c r="D28" s="87" t="s">
        <v>32</v>
      </c>
      <c r="E28" s="234" t="s">
        <v>99</v>
      </c>
      <c r="F28" s="251"/>
      <c r="G28" s="83" t="s">
        <v>16</v>
      </c>
      <c r="H28" s="115">
        <f>H30</f>
        <v>1500</v>
      </c>
      <c r="I28" s="115">
        <f>I30</f>
        <v>0</v>
      </c>
      <c r="J28" s="115">
        <f>J30</f>
        <v>0</v>
      </c>
    </row>
    <row r="29" spans="1:10" ht="34.5" customHeight="1">
      <c r="A29" s="72" t="s">
        <v>119</v>
      </c>
      <c r="B29" s="70" t="s">
        <v>12</v>
      </c>
      <c r="C29" s="70" t="s">
        <v>10</v>
      </c>
      <c r="D29" s="70" t="s">
        <v>32</v>
      </c>
      <c r="E29" s="236" t="s">
        <v>99</v>
      </c>
      <c r="F29" s="249"/>
      <c r="G29" s="70" t="s">
        <v>114</v>
      </c>
      <c r="H29" s="116">
        <f>H30</f>
        <v>1500</v>
      </c>
      <c r="I29" s="116">
        <f>I30</f>
        <v>0</v>
      </c>
      <c r="J29" s="116">
        <f>J30</f>
        <v>0</v>
      </c>
    </row>
    <row r="30" spans="1:10" ht="23.25" customHeight="1">
      <c r="A30" s="72" t="s">
        <v>115</v>
      </c>
      <c r="B30" s="70" t="s">
        <v>12</v>
      </c>
      <c r="C30" s="70" t="s">
        <v>10</v>
      </c>
      <c r="D30" s="70" t="s">
        <v>32</v>
      </c>
      <c r="E30" s="236" t="s">
        <v>99</v>
      </c>
      <c r="F30" s="249"/>
      <c r="G30" s="70" t="s">
        <v>79</v>
      </c>
      <c r="H30" s="145">
        <f>'пр 4'!H28</f>
        <v>1500</v>
      </c>
      <c r="I30" s="145">
        <f>'пр 4'!I28</f>
        <v>0</v>
      </c>
      <c r="J30" s="145">
        <f>'пр 4'!J28</f>
        <v>0</v>
      </c>
    </row>
    <row r="31" spans="1:10" ht="82.5" customHeight="1">
      <c r="A31" s="20" t="s">
        <v>155</v>
      </c>
      <c r="B31" s="12" t="s">
        <v>12</v>
      </c>
      <c r="C31" s="12" t="s">
        <v>10</v>
      </c>
      <c r="D31" s="12" t="s">
        <v>19</v>
      </c>
      <c r="E31" s="248" t="s">
        <v>105</v>
      </c>
      <c r="F31" s="232"/>
      <c r="G31" s="12" t="s">
        <v>82</v>
      </c>
      <c r="H31" s="115">
        <f>H34+H57+H51</f>
        <v>16752.100000000002</v>
      </c>
      <c r="I31" s="115">
        <f>I34+I57+I51</f>
        <v>16666.9</v>
      </c>
      <c r="J31" s="115">
        <f>J34+J57+J51</f>
        <v>16666.9</v>
      </c>
    </row>
    <row r="32" spans="1:10" ht="33" customHeight="1">
      <c r="A32" s="106" t="s">
        <v>104</v>
      </c>
      <c r="B32" s="6">
        <v>716</v>
      </c>
      <c r="C32" s="6" t="s">
        <v>10</v>
      </c>
      <c r="D32" s="6" t="s">
        <v>19</v>
      </c>
      <c r="E32" s="240" t="s">
        <v>106</v>
      </c>
      <c r="F32" s="241"/>
      <c r="G32" s="6" t="s">
        <v>82</v>
      </c>
      <c r="H32" s="116">
        <f aca="true" t="shared" si="2" ref="H32:J33">H34</f>
        <v>16610</v>
      </c>
      <c r="I32" s="116">
        <f t="shared" si="2"/>
        <v>16532</v>
      </c>
      <c r="J32" s="116">
        <f t="shared" si="2"/>
        <v>16532</v>
      </c>
    </row>
    <row r="33" spans="1:10" ht="44.25" customHeight="1">
      <c r="A33" s="106" t="s">
        <v>108</v>
      </c>
      <c r="B33" s="6">
        <v>716</v>
      </c>
      <c r="C33" s="6" t="s">
        <v>10</v>
      </c>
      <c r="D33" s="6" t="s">
        <v>19</v>
      </c>
      <c r="E33" s="240" t="s">
        <v>106</v>
      </c>
      <c r="F33" s="241"/>
      <c r="G33" s="6" t="s">
        <v>82</v>
      </c>
      <c r="H33" s="116">
        <f t="shared" si="2"/>
        <v>16610</v>
      </c>
      <c r="I33" s="116">
        <f t="shared" si="2"/>
        <v>16532</v>
      </c>
      <c r="J33" s="116">
        <f t="shared" si="2"/>
        <v>16532</v>
      </c>
    </row>
    <row r="34" spans="1:10" ht="38.25">
      <c r="A34" s="29" t="s">
        <v>60</v>
      </c>
      <c r="B34" s="5" t="s">
        <v>12</v>
      </c>
      <c r="C34" s="5" t="s">
        <v>10</v>
      </c>
      <c r="D34" s="5" t="s">
        <v>19</v>
      </c>
      <c r="E34" s="240" t="s">
        <v>100</v>
      </c>
      <c r="F34" s="241"/>
      <c r="G34" s="5"/>
      <c r="H34" s="116">
        <f>H35</f>
        <v>16610</v>
      </c>
      <c r="I34" s="116">
        <f>I35</f>
        <v>16532</v>
      </c>
      <c r="J34" s="116">
        <f>J35</f>
        <v>16532</v>
      </c>
    </row>
    <row r="35" spans="1:10" ht="22.5">
      <c r="A35" s="8" t="s">
        <v>61</v>
      </c>
      <c r="B35" s="5" t="s">
        <v>12</v>
      </c>
      <c r="C35" s="5" t="s">
        <v>10</v>
      </c>
      <c r="D35" s="5" t="s">
        <v>19</v>
      </c>
      <c r="E35" s="240" t="s">
        <v>99</v>
      </c>
      <c r="F35" s="241"/>
      <c r="G35" s="5"/>
      <c r="H35" s="116">
        <f>H36+H39+H44+H48+H41</f>
        <v>16610</v>
      </c>
      <c r="I35" s="116">
        <f>I36+I39+I44+I48+I41</f>
        <v>16532</v>
      </c>
      <c r="J35" s="116">
        <f>J36+J39+J44+J48+J41</f>
        <v>16532</v>
      </c>
    </row>
    <row r="36" spans="1:10" s="51" customFormat="1" ht="22.5">
      <c r="A36" s="8" t="s">
        <v>110</v>
      </c>
      <c r="B36" s="5" t="s">
        <v>12</v>
      </c>
      <c r="C36" s="5" t="s">
        <v>10</v>
      </c>
      <c r="D36" s="5" t="s">
        <v>19</v>
      </c>
      <c r="E36" s="240" t="s">
        <v>99</v>
      </c>
      <c r="F36" s="241"/>
      <c r="G36" s="5" t="s">
        <v>103</v>
      </c>
      <c r="H36" s="145">
        <f>H38+H37</f>
        <v>13624</v>
      </c>
      <c r="I36" s="145">
        <f>I38+I37</f>
        <v>13624</v>
      </c>
      <c r="J36" s="145">
        <f>J38+J37</f>
        <v>13624</v>
      </c>
    </row>
    <row r="37" spans="1:10" ht="22.5">
      <c r="A37" s="72" t="s">
        <v>111</v>
      </c>
      <c r="B37" s="70" t="s">
        <v>12</v>
      </c>
      <c r="C37" s="70" t="s">
        <v>10</v>
      </c>
      <c r="D37" s="70" t="s">
        <v>19</v>
      </c>
      <c r="E37" s="240" t="s">
        <v>99</v>
      </c>
      <c r="F37" s="241"/>
      <c r="G37" s="70" t="s">
        <v>75</v>
      </c>
      <c r="H37" s="145">
        <f>'пр 4'!H35</f>
        <v>10464</v>
      </c>
      <c r="I37" s="145">
        <f>'пр 4'!I35</f>
        <v>10464</v>
      </c>
      <c r="J37" s="145">
        <f>'пр 4'!J35</f>
        <v>10464</v>
      </c>
    </row>
    <row r="38" spans="1:10" ht="12.75" customHeight="1">
      <c r="A38" s="72" t="s">
        <v>18</v>
      </c>
      <c r="B38" s="70" t="s">
        <v>12</v>
      </c>
      <c r="C38" s="70" t="s">
        <v>10</v>
      </c>
      <c r="D38" s="70" t="s">
        <v>19</v>
      </c>
      <c r="E38" s="240" t="s">
        <v>99</v>
      </c>
      <c r="F38" s="241"/>
      <c r="G38" s="70" t="s">
        <v>102</v>
      </c>
      <c r="H38" s="145">
        <f>'пр 4'!H36</f>
        <v>3160</v>
      </c>
      <c r="I38" s="145">
        <f>'пр 4'!I36</f>
        <v>3160</v>
      </c>
      <c r="J38" s="145">
        <f>'пр 4'!J36</f>
        <v>3160</v>
      </c>
    </row>
    <row r="39" spans="1:10" s="60" customFormat="1" ht="34.5" customHeight="1">
      <c r="A39" s="8" t="s">
        <v>76</v>
      </c>
      <c r="B39" s="58" t="s">
        <v>12</v>
      </c>
      <c r="C39" s="58" t="s">
        <v>10</v>
      </c>
      <c r="D39" s="58" t="s">
        <v>19</v>
      </c>
      <c r="E39" s="240" t="s">
        <v>99</v>
      </c>
      <c r="F39" s="241"/>
      <c r="G39" s="58" t="s">
        <v>103</v>
      </c>
      <c r="H39" s="117">
        <f>H40</f>
        <v>50</v>
      </c>
      <c r="I39" s="117">
        <f>I40</f>
        <v>50</v>
      </c>
      <c r="J39" s="117">
        <f>J40</f>
        <v>50</v>
      </c>
    </row>
    <row r="40" spans="1:10" ht="12.75" customHeight="1">
      <c r="A40" s="8" t="s">
        <v>17</v>
      </c>
      <c r="B40" s="5" t="s">
        <v>12</v>
      </c>
      <c r="C40" s="5" t="s">
        <v>10</v>
      </c>
      <c r="D40" s="5" t="s">
        <v>19</v>
      </c>
      <c r="E40" s="240" t="s">
        <v>99</v>
      </c>
      <c r="F40" s="241"/>
      <c r="G40" s="5" t="s">
        <v>77</v>
      </c>
      <c r="H40" s="116">
        <f>'пр 4'!H38</f>
        <v>50</v>
      </c>
      <c r="I40" s="116">
        <f>'пр 4'!I38</f>
        <v>50</v>
      </c>
      <c r="J40" s="116">
        <f>'пр 4'!J38</f>
        <v>50</v>
      </c>
    </row>
    <row r="41" spans="1:10" s="79" customFormat="1" ht="22.5">
      <c r="A41" s="72" t="s">
        <v>112</v>
      </c>
      <c r="B41" s="87" t="s">
        <v>12</v>
      </c>
      <c r="C41" s="87" t="s">
        <v>10</v>
      </c>
      <c r="D41" s="87" t="s">
        <v>19</v>
      </c>
      <c r="E41" s="234" t="s">
        <v>99</v>
      </c>
      <c r="F41" s="251"/>
      <c r="G41" s="83" t="s">
        <v>16</v>
      </c>
      <c r="H41" s="115">
        <f>H43</f>
        <v>750</v>
      </c>
      <c r="I41" s="115">
        <f>I43</f>
        <v>750</v>
      </c>
      <c r="J41" s="115">
        <f>J43</f>
        <v>750</v>
      </c>
    </row>
    <row r="42" spans="1:10" s="71" customFormat="1" ht="33.75">
      <c r="A42" s="72" t="s">
        <v>119</v>
      </c>
      <c r="B42" s="70" t="s">
        <v>12</v>
      </c>
      <c r="C42" s="70" t="s">
        <v>10</v>
      </c>
      <c r="D42" s="70" t="s">
        <v>19</v>
      </c>
      <c r="E42" s="236" t="s">
        <v>99</v>
      </c>
      <c r="F42" s="249"/>
      <c r="G42" s="70" t="s">
        <v>114</v>
      </c>
      <c r="H42" s="116">
        <f>H43</f>
        <v>750</v>
      </c>
      <c r="I42" s="116">
        <f>I43</f>
        <v>750</v>
      </c>
      <c r="J42" s="116">
        <f>J43</f>
        <v>750</v>
      </c>
    </row>
    <row r="43" spans="1:10" s="71" customFormat="1" ht="22.5">
      <c r="A43" s="113" t="s">
        <v>92</v>
      </c>
      <c r="B43" s="70" t="s">
        <v>12</v>
      </c>
      <c r="C43" s="70" t="s">
        <v>10</v>
      </c>
      <c r="D43" s="70" t="s">
        <v>19</v>
      </c>
      <c r="E43" s="236" t="s">
        <v>99</v>
      </c>
      <c r="F43" s="249"/>
      <c r="G43" s="70" t="s">
        <v>91</v>
      </c>
      <c r="H43" s="116">
        <f>'пр 4'!H41</f>
        <v>750</v>
      </c>
      <c r="I43" s="116">
        <f>'пр 4'!I41</f>
        <v>750</v>
      </c>
      <c r="J43" s="116">
        <f>'пр 4'!J41</f>
        <v>750</v>
      </c>
    </row>
    <row r="44" spans="1:10" s="79" customFormat="1" ht="22.5">
      <c r="A44" s="72" t="s">
        <v>112</v>
      </c>
      <c r="B44" s="87" t="s">
        <v>12</v>
      </c>
      <c r="C44" s="87" t="s">
        <v>10</v>
      </c>
      <c r="D44" s="87" t="s">
        <v>19</v>
      </c>
      <c r="E44" s="234" t="s">
        <v>99</v>
      </c>
      <c r="F44" s="251"/>
      <c r="G44" s="83" t="s">
        <v>16</v>
      </c>
      <c r="H44" s="115">
        <f>H45</f>
        <v>2162</v>
      </c>
      <c r="I44" s="115">
        <f>I45</f>
        <v>2088</v>
      </c>
      <c r="J44" s="115">
        <f>J45</f>
        <v>2088</v>
      </c>
    </row>
    <row r="45" spans="1:10" s="71" customFormat="1" ht="33.75">
      <c r="A45" s="72" t="s">
        <v>119</v>
      </c>
      <c r="B45" s="70" t="s">
        <v>12</v>
      </c>
      <c r="C45" s="70" t="s">
        <v>10</v>
      </c>
      <c r="D45" s="70" t="s">
        <v>19</v>
      </c>
      <c r="E45" s="236" t="s">
        <v>99</v>
      </c>
      <c r="F45" s="249"/>
      <c r="G45" s="70" t="s">
        <v>114</v>
      </c>
      <c r="H45" s="116">
        <f>H46+H47</f>
        <v>2162</v>
      </c>
      <c r="I45" s="116">
        <f>I46+I47</f>
        <v>2088</v>
      </c>
      <c r="J45" s="116">
        <f>J46+J47</f>
        <v>2088</v>
      </c>
    </row>
    <row r="46" spans="1:10" s="71" customFormat="1" ht="36" customHeight="1">
      <c r="A46" s="72" t="s">
        <v>115</v>
      </c>
      <c r="B46" s="70" t="s">
        <v>12</v>
      </c>
      <c r="C46" s="70" t="s">
        <v>10</v>
      </c>
      <c r="D46" s="70" t="s">
        <v>19</v>
      </c>
      <c r="E46" s="236" t="s">
        <v>99</v>
      </c>
      <c r="F46" s="249"/>
      <c r="G46" s="70" t="s">
        <v>79</v>
      </c>
      <c r="H46" s="116">
        <f>'пр 4'!H44</f>
        <v>1802</v>
      </c>
      <c r="I46" s="116">
        <f>'пр 4'!I44</f>
        <v>1728</v>
      </c>
      <c r="J46" s="116">
        <f>'пр 4'!J44</f>
        <v>1728</v>
      </c>
    </row>
    <row r="47" spans="1:10" s="71" customFormat="1" ht="21" customHeight="1">
      <c r="A47" s="72" t="s">
        <v>172</v>
      </c>
      <c r="B47" s="70" t="s">
        <v>12</v>
      </c>
      <c r="C47" s="70" t="s">
        <v>10</v>
      </c>
      <c r="D47" s="70" t="s">
        <v>19</v>
      </c>
      <c r="E47" s="236" t="s">
        <v>99</v>
      </c>
      <c r="F47" s="249"/>
      <c r="G47" s="70" t="s">
        <v>171</v>
      </c>
      <c r="H47" s="116">
        <f>'пр 4'!H45</f>
        <v>360</v>
      </c>
      <c r="I47" s="116">
        <f>'пр 4'!I45</f>
        <v>360</v>
      </c>
      <c r="J47" s="116">
        <f>'пр 4'!J45</f>
        <v>360</v>
      </c>
    </row>
    <row r="48" spans="1:10" s="51" customFormat="1" ht="21" customHeight="1">
      <c r="A48" s="88" t="s">
        <v>83</v>
      </c>
      <c r="B48" s="87" t="s">
        <v>12</v>
      </c>
      <c r="C48" s="87" t="s">
        <v>10</v>
      </c>
      <c r="D48" s="87" t="s">
        <v>19</v>
      </c>
      <c r="E48" s="250" t="s">
        <v>99</v>
      </c>
      <c r="F48" s="251"/>
      <c r="G48" s="89">
        <v>850</v>
      </c>
      <c r="H48" s="115">
        <f>H49</f>
        <v>24</v>
      </c>
      <c r="I48" s="115">
        <f>I49</f>
        <v>20</v>
      </c>
      <c r="J48" s="115">
        <f>J49</f>
        <v>20</v>
      </c>
    </row>
    <row r="49" spans="1:10" ht="12.75" customHeight="1">
      <c r="A49" s="72" t="s">
        <v>84</v>
      </c>
      <c r="B49" s="70" t="s">
        <v>12</v>
      </c>
      <c r="C49" s="70" t="s">
        <v>10</v>
      </c>
      <c r="D49" s="70" t="s">
        <v>19</v>
      </c>
      <c r="E49" s="284" t="s">
        <v>99</v>
      </c>
      <c r="F49" s="285"/>
      <c r="G49" s="76">
        <v>852</v>
      </c>
      <c r="H49" s="116">
        <f>'пр 4'!H48</f>
        <v>24</v>
      </c>
      <c r="I49" s="116">
        <f>'пр 4'!I48</f>
        <v>20</v>
      </c>
      <c r="J49" s="116">
        <f>'пр 4'!J48</f>
        <v>20</v>
      </c>
    </row>
    <row r="50" spans="1:10" ht="21.75" customHeight="1" hidden="1">
      <c r="A50" s="72" t="s">
        <v>176</v>
      </c>
      <c r="B50" s="70" t="s">
        <v>12</v>
      </c>
      <c r="C50" s="70" t="s">
        <v>10</v>
      </c>
      <c r="D50" s="70" t="s">
        <v>19</v>
      </c>
      <c r="E50" s="284" t="s">
        <v>99</v>
      </c>
      <c r="F50" s="285"/>
      <c r="G50" s="76">
        <v>853</v>
      </c>
      <c r="H50" s="116">
        <f>'пр 4'!H49</f>
        <v>310</v>
      </c>
      <c r="I50" s="116">
        <f>'пр 4'!I49</f>
        <v>0</v>
      </c>
      <c r="J50" s="116">
        <f>'пр 4'!J49</f>
        <v>0</v>
      </c>
    </row>
    <row r="51" spans="1:10" ht="45">
      <c r="A51" s="88" t="s">
        <v>147</v>
      </c>
      <c r="B51" s="83" t="s">
        <v>12</v>
      </c>
      <c r="C51" s="83" t="s">
        <v>10</v>
      </c>
      <c r="D51" s="108" t="s">
        <v>19</v>
      </c>
      <c r="E51" s="250" t="s">
        <v>148</v>
      </c>
      <c r="F51" s="251"/>
      <c r="G51" s="109"/>
      <c r="H51" s="112">
        <f>SUM(H52,H55)</f>
        <v>141.4</v>
      </c>
      <c r="I51" s="112">
        <f>SUM(I52,I55)</f>
        <v>134.2</v>
      </c>
      <c r="J51" s="112">
        <f>SUM(J52,J55)</f>
        <v>134.2</v>
      </c>
    </row>
    <row r="52" spans="1:10" s="60" customFormat="1" ht="33.75" customHeight="1">
      <c r="A52" s="80" t="s">
        <v>76</v>
      </c>
      <c r="B52" s="130" t="s">
        <v>12</v>
      </c>
      <c r="C52" s="130" t="s">
        <v>10</v>
      </c>
      <c r="D52" s="131" t="s">
        <v>19</v>
      </c>
      <c r="E52" s="255" t="s">
        <v>148</v>
      </c>
      <c r="F52" s="256"/>
      <c r="G52" s="132">
        <v>120</v>
      </c>
      <c r="H52" s="133">
        <f>SUM(H53:H54)</f>
        <v>127.49</v>
      </c>
      <c r="I52" s="133">
        <f>SUM(I53:I54)</f>
        <v>127.49</v>
      </c>
      <c r="J52" s="133">
        <f>SUM(J53:J54)</f>
        <v>127.49</v>
      </c>
    </row>
    <row r="53" spans="1:10" ht="28.5" customHeight="1">
      <c r="A53" s="72" t="s">
        <v>111</v>
      </c>
      <c r="B53" s="73" t="s">
        <v>12</v>
      </c>
      <c r="C53" s="73" t="s">
        <v>10</v>
      </c>
      <c r="D53" s="134" t="s">
        <v>19</v>
      </c>
      <c r="E53" s="252" t="s">
        <v>148</v>
      </c>
      <c r="F53" s="257"/>
      <c r="G53" s="109">
        <v>121</v>
      </c>
      <c r="H53" s="126">
        <f>'пр 4'!H52</f>
        <v>97.91859</v>
      </c>
      <c r="I53" s="126">
        <f>'пр 4'!I52</f>
        <v>97.91859</v>
      </c>
      <c r="J53" s="126">
        <f>'пр 4'!J52</f>
        <v>97.91859</v>
      </c>
    </row>
    <row r="54" spans="1:10" ht="20.25" customHeight="1">
      <c r="A54" s="72" t="s">
        <v>18</v>
      </c>
      <c r="B54" s="73" t="s">
        <v>12</v>
      </c>
      <c r="C54" s="73" t="s">
        <v>10</v>
      </c>
      <c r="D54" s="134" t="s">
        <v>19</v>
      </c>
      <c r="E54" s="252" t="s">
        <v>148</v>
      </c>
      <c r="F54" s="257"/>
      <c r="G54" s="109">
        <v>129</v>
      </c>
      <c r="H54" s="126">
        <f>'пр 4'!H53</f>
        <v>29.57141</v>
      </c>
      <c r="I54" s="126">
        <f>'пр 4'!I53</f>
        <v>29.57141</v>
      </c>
      <c r="J54" s="126">
        <f>'пр 4'!J53</f>
        <v>29.57141</v>
      </c>
    </row>
    <row r="55" spans="1:10" s="60" customFormat="1" ht="34.5" customHeight="1">
      <c r="A55" s="80" t="s">
        <v>119</v>
      </c>
      <c r="B55" s="130" t="s">
        <v>12</v>
      </c>
      <c r="C55" s="130" t="s">
        <v>10</v>
      </c>
      <c r="D55" s="131" t="s">
        <v>19</v>
      </c>
      <c r="E55" s="255" t="s">
        <v>148</v>
      </c>
      <c r="F55" s="256"/>
      <c r="G55" s="132">
        <v>200</v>
      </c>
      <c r="H55" s="133">
        <f>SUM(H56)</f>
        <v>13.91</v>
      </c>
      <c r="I55" s="133">
        <f>SUM(I56)</f>
        <v>6.71</v>
      </c>
      <c r="J55" s="133">
        <f>SUM(J56)</f>
        <v>6.71</v>
      </c>
    </row>
    <row r="56" spans="1:10" ht="20.25" customHeight="1">
      <c r="A56" s="72" t="s">
        <v>115</v>
      </c>
      <c r="B56" s="73" t="s">
        <v>12</v>
      </c>
      <c r="C56" s="73" t="s">
        <v>10</v>
      </c>
      <c r="D56" s="134" t="s">
        <v>19</v>
      </c>
      <c r="E56" s="252" t="s">
        <v>148</v>
      </c>
      <c r="F56" s="257"/>
      <c r="G56" s="129">
        <v>244</v>
      </c>
      <c r="H56" s="112">
        <f>'пр 4'!H55</f>
        <v>13.91</v>
      </c>
      <c r="I56" s="112">
        <f>'пр 4'!I55</f>
        <v>6.71</v>
      </c>
      <c r="J56" s="112">
        <f>'пр 4'!J55</f>
        <v>6.71</v>
      </c>
    </row>
    <row r="57" spans="1:10" ht="90">
      <c r="A57" s="72" t="s">
        <v>116</v>
      </c>
      <c r="B57" s="83" t="s">
        <v>12</v>
      </c>
      <c r="C57" s="83" t="s">
        <v>10</v>
      </c>
      <c r="D57" s="108" t="s">
        <v>19</v>
      </c>
      <c r="E57" s="250" t="s">
        <v>117</v>
      </c>
      <c r="F57" s="251"/>
      <c r="G57" s="109">
        <v>200</v>
      </c>
      <c r="H57" s="115">
        <f>H60</f>
        <v>0.7</v>
      </c>
      <c r="I57" s="115">
        <f>I60</f>
        <v>0.7</v>
      </c>
      <c r="J57" s="115">
        <f>J60</f>
        <v>0.7</v>
      </c>
    </row>
    <row r="58" spans="1:10" s="79" customFormat="1" ht="22.5">
      <c r="A58" s="72" t="s">
        <v>112</v>
      </c>
      <c r="B58" s="70" t="s">
        <v>12</v>
      </c>
      <c r="C58" s="70" t="s">
        <v>10</v>
      </c>
      <c r="D58" s="70" t="s">
        <v>19</v>
      </c>
      <c r="E58" s="236" t="s">
        <v>117</v>
      </c>
      <c r="F58" s="249"/>
      <c r="G58" s="73" t="s">
        <v>16</v>
      </c>
      <c r="H58" s="116">
        <f>H60</f>
        <v>0.7</v>
      </c>
      <c r="I58" s="116">
        <f>I60</f>
        <v>0.7</v>
      </c>
      <c r="J58" s="116">
        <f>J60</f>
        <v>0.7</v>
      </c>
    </row>
    <row r="59" spans="1:10" s="71" customFormat="1" ht="33.75">
      <c r="A59" s="72" t="s">
        <v>113</v>
      </c>
      <c r="B59" s="70" t="s">
        <v>12</v>
      </c>
      <c r="C59" s="70" t="s">
        <v>10</v>
      </c>
      <c r="D59" s="70" t="s">
        <v>19</v>
      </c>
      <c r="E59" s="236" t="s">
        <v>117</v>
      </c>
      <c r="F59" s="249"/>
      <c r="G59" s="70" t="s">
        <v>114</v>
      </c>
      <c r="H59" s="116">
        <f>H60</f>
        <v>0.7</v>
      </c>
      <c r="I59" s="116">
        <f>I60</f>
        <v>0.7</v>
      </c>
      <c r="J59" s="116">
        <f>J60</f>
        <v>0.7</v>
      </c>
    </row>
    <row r="60" spans="1:10" s="71" customFormat="1" ht="36" customHeight="1">
      <c r="A60" s="72" t="s">
        <v>115</v>
      </c>
      <c r="B60" s="70" t="s">
        <v>12</v>
      </c>
      <c r="C60" s="70" t="s">
        <v>10</v>
      </c>
      <c r="D60" s="70" t="s">
        <v>19</v>
      </c>
      <c r="E60" s="236" t="s">
        <v>117</v>
      </c>
      <c r="F60" s="249"/>
      <c r="G60" s="70" t="s">
        <v>79</v>
      </c>
      <c r="H60" s="116">
        <f>'пр 4'!H59</f>
        <v>0.7</v>
      </c>
      <c r="I60" s="116">
        <f>'пр 4'!I59</f>
        <v>0.7</v>
      </c>
      <c r="J60" s="116">
        <f>'пр 4'!J59</f>
        <v>0.7</v>
      </c>
    </row>
    <row r="61" spans="1:10" s="79" customFormat="1" ht="25.5">
      <c r="A61" s="86" t="s">
        <v>46</v>
      </c>
      <c r="B61" s="87" t="s">
        <v>12</v>
      </c>
      <c r="C61" s="87" t="s">
        <v>10</v>
      </c>
      <c r="D61" s="87" t="s">
        <v>45</v>
      </c>
      <c r="E61" s="248" t="s">
        <v>105</v>
      </c>
      <c r="F61" s="232"/>
      <c r="G61" s="87"/>
      <c r="H61" s="115">
        <f aca="true" t="shared" si="3" ref="H61:J62">H64</f>
        <v>0</v>
      </c>
      <c r="I61" s="115">
        <f t="shared" si="3"/>
        <v>0</v>
      </c>
      <c r="J61" s="115">
        <f t="shared" si="3"/>
        <v>0</v>
      </c>
    </row>
    <row r="62" spans="1:10" s="71" customFormat="1" ht="23.25" customHeight="1">
      <c r="A62" s="106" t="s">
        <v>104</v>
      </c>
      <c r="B62" s="6">
        <v>716</v>
      </c>
      <c r="C62" s="6" t="s">
        <v>10</v>
      </c>
      <c r="D62" s="6" t="s">
        <v>45</v>
      </c>
      <c r="E62" s="240" t="s">
        <v>106</v>
      </c>
      <c r="F62" s="241"/>
      <c r="G62" s="6" t="s">
        <v>82</v>
      </c>
      <c r="H62" s="116">
        <f t="shared" si="3"/>
        <v>0</v>
      </c>
      <c r="I62" s="116">
        <f t="shared" si="3"/>
        <v>0</v>
      </c>
      <c r="J62" s="116">
        <f t="shared" si="3"/>
        <v>0</v>
      </c>
    </row>
    <row r="63" spans="1:10" s="71" customFormat="1" ht="36" customHeight="1">
      <c r="A63" s="106" t="s">
        <v>108</v>
      </c>
      <c r="B63" s="6">
        <v>716</v>
      </c>
      <c r="C63" s="6" t="s">
        <v>10</v>
      </c>
      <c r="D63" s="6" t="s">
        <v>45</v>
      </c>
      <c r="E63" s="240" t="s">
        <v>106</v>
      </c>
      <c r="F63" s="241"/>
      <c r="G63" s="6" t="s">
        <v>82</v>
      </c>
      <c r="H63" s="116">
        <f>H65</f>
        <v>0</v>
      </c>
      <c r="I63" s="116">
        <f>I65</f>
        <v>0</v>
      </c>
      <c r="J63" s="116">
        <f>J65</f>
        <v>0</v>
      </c>
    </row>
    <row r="64" spans="1:10" s="71" customFormat="1" ht="24">
      <c r="A64" s="78" t="s">
        <v>96</v>
      </c>
      <c r="B64" s="70" t="s">
        <v>12</v>
      </c>
      <c r="C64" s="70" t="s">
        <v>10</v>
      </c>
      <c r="D64" s="70" t="s">
        <v>45</v>
      </c>
      <c r="E64" s="250" t="s">
        <v>118</v>
      </c>
      <c r="F64" s="251"/>
      <c r="G64" s="70" t="s">
        <v>82</v>
      </c>
      <c r="H64" s="116">
        <f>H65</f>
        <v>0</v>
      </c>
      <c r="I64" s="116">
        <f aca="true" t="shared" si="4" ref="I64:J66">I65</f>
        <v>0</v>
      </c>
      <c r="J64" s="116">
        <f t="shared" si="4"/>
        <v>0</v>
      </c>
    </row>
    <row r="65" spans="1:10" ht="12.75">
      <c r="A65" s="78" t="s">
        <v>97</v>
      </c>
      <c r="B65" s="70" t="s">
        <v>12</v>
      </c>
      <c r="C65" s="70" t="s">
        <v>10</v>
      </c>
      <c r="D65" s="70" t="s">
        <v>45</v>
      </c>
      <c r="E65" s="252" t="s">
        <v>118</v>
      </c>
      <c r="F65" s="253"/>
      <c r="G65" s="70"/>
      <c r="H65" s="116">
        <f>H66</f>
        <v>0</v>
      </c>
      <c r="I65" s="116">
        <f t="shared" si="4"/>
        <v>0</v>
      </c>
      <c r="J65" s="116">
        <f t="shared" si="4"/>
        <v>0</v>
      </c>
    </row>
    <row r="66" spans="1:10" ht="12.75">
      <c r="A66" s="78" t="s">
        <v>15</v>
      </c>
      <c r="B66" s="70" t="s">
        <v>12</v>
      </c>
      <c r="C66" s="70" t="s">
        <v>10</v>
      </c>
      <c r="D66" s="70" t="s">
        <v>45</v>
      </c>
      <c r="E66" s="252" t="s">
        <v>118</v>
      </c>
      <c r="F66" s="253"/>
      <c r="G66" s="70" t="s">
        <v>16</v>
      </c>
      <c r="H66" s="116">
        <f>H67</f>
        <v>0</v>
      </c>
      <c r="I66" s="116">
        <f t="shared" si="4"/>
        <v>0</v>
      </c>
      <c r="J66" s="116">
        <f t="shared" si="4"/>
        <v>0</v>
      </c>
    </row>
    <row r="67" spans="1:10" ht="12.75">
      <c r="A67" s="78" t="s">
        <v>20</v>
      </c>
      <c r="B67" s="70" t="s">
        <v>12</v>
      </c>
      <c r="C67" s="70" t="s">
        <v>10</v>
      </c>
      <c r="D67" s="70" t="s">
        <v>45</v>
      </c>
      <c r="E67" s="271" t="s">
        <v>118</v>
      </c>
      <c r="F67" s="272"/>
      <c r="G67" s="70" t="s">
        <v>79</v>
      </c>
      <c r="H67" s="116">
        <f>'пр 4'!H66</f>
        <v>0</v>
      </c>
      <c r="I67" s="116">
        <f>'пр 4'!I66</f>
        <v>0</v>
      </c>
      <c r="J67" s="116">
        <f>'пр 4'!J66</f>
        <v>0</v>
      </c>
    </row>
    <row r="68" spans="1:10" ht="12.75">
      <c r="A68" s="86" t="s">
        <v>28</v>
      </c>
      <c r="B68" s="87" t="s">
        <v>12</v>
      </c>
      <c r="C68" s="87" t="s">
        <v>10</v>
      </c>
      <c r="D68" s="149" t="s">
        <v>26</v>
      </c>
      <c r="E68" s="248" t="s">
        <v>105</v>
      </c>
      <c r="F68" s="232"/>
      <c r="G68" s="150" t="s">
        <v>82</v>
      </c>
      <c r="H68" s="115">
        <f>H69</f>
        <v>60</v>
      </c>
      <c r="I68" s="115">
        <f>I69</f>
        <v>100</v>
      </c>
      <c r="J68" s="115">
        <f>J69</f>
        <v>100</v>
      </c>
    </row>
    <row r="69" spans="1:10" ht="12.75" customHeight="1">
      <c r="A69" s="106" t="s">
        <v>104</v>
      </c>
      <c r="B69" s="6">
        <v>716</v>
      </c>
      <c r="C69" s="6" t="s">
        <v>10</v>
      </c>
      <c r="D69" s="6" t="s">
        <v>26</v>
      </c>
      <c r="E69" s="228" t="s">
        <v>109</v>
      </c>
      <c r="F69" s="230"/>
      <c r="G69" s="6" t="s">
        <v>82</v>
      </c>
      <c r="H69" s="116">
        <f>H72</f>
        <v>60</v>
      </c>
      <c r="I69" s="116">
        <f>I72</f>
        <v>100</v>
      </c>
      <c r="J69" s="116">
        <f>J72</f>
        <v>100</v>
      </c>
    </row>
    <row r="70" spans="1:10" ht="12.75" customHeight="1">
      <c r="A70" s="106" t="s">
        <v>108</v>
      </c>
      <c r="B70" s="6">
        <v>716</v>
      </c>
      <c r="C70" s="6" t="s">
        <v>10</v>
      </c>
      <c r="D70" s="6" t="s">
        <v>26</v>
      </c>
      <c r="E70" s="228" t="s">
        <v>109</v>
      </c>
      <c r="F70" s="230"/>
      <c r="G70" s="6" t="s">
        <v>82</v>
      </c>
      <c r="H70" s="116">
        <f>H72</f>
        <v>60</v>
      </c>
      <c r="I70" s="116">
        <f>I72</f>
        <v>100</v>
      </c>
      <c r="J70" s="116">
        <f>J72</f>
        <v>100</v>
      </c>
    </row>
    <row r="71" spans="1:10" ht="12.75" customHeight="1">
      <c r="A71" s="90" t="s">
        <v>60</v>
      </c>
      <c r="B71" s="70" t="s">
        <v>12</v>
      </c>
      <c r="C71" s="70" t="s">
        <v>10</v>
      </c>
      <c r="D71" s="70" t="s">
        <v>26</v>
      </c>
      <c r="E71" s="228" t="s">
        <v>109</v>
      </c>
      <c r="F71" s="230"/>
      <c r="G71" s="70"/>
      <c r="H71" s="116">
        <f aca="true" t="shared" si="5" ref="H71:J72">H72</f>
        <v>60</v>
      </c>
      <c r="I71" s="116">
        <f t="shared" si="5"/>
        <v>100</v>
      </c>
      <c r="J71" s="116">
        <f t="shared" si="5"/>
        <v>100</v>
      </c>
    </row>
    <row r="72" spans="1:10" ht="23.25" customHeight="1">
      <c r="A72" s="88" t="s">
        <v>62</v>
      </c>
      <c r="B72" s="70" t="s">
        <v>12</v>
      </c>
      <c r="C72" s="70" t="s">
        <v>10</v>
      </c>
      <c r="D72" s="70" t="s">
        <v>26</v>
      </c>
      <c r="E72" s="228" t="s">
        <v>120</v>
      </c>
      <c r="F72" s="230"/>
      <c r="G72" s="70" t="s">
        <v>86</v>
      </c>
      <c r="H72" s="116">
        <f t="shared" si="5"/>
        <v>60</v>
      </c>
      <c r="I72" s="116">
        <f t="shared" si="5"/>
        <v>100</v>
      </c>
      <c r="J72" s="116">
        <f t="shared" si="5"/>
        <v>100</v>
      </c>
    </row>
    <row r="73" spans="1:10" ht="12.75">
      <c r="A73" s="72" t="s">
        <v>89</v>
      </c>
      <c r="B73" s="70" t="s">
        <v>12</v>
      </c>
      <c r="C73" s="70" t="s">
        <v>10</v>
      </c>
      <c r="D73" s="70" t="s">
        <v>26</v>
      </c>
      <c r="E73" s="228" t="s">
        <v>120</v>
      </c>
      <c r="F73" s="230"/>
      <c r="G73" s="70" t="s">
        <v>86</v>
      </c>
      <c r="H73" s="116">
        <f>'пр 4'!H72</f>
        <v>60</v>
      </c>
      <c r="I73" s="116">
        <f>'пр 4'!I72</f>
        <v>100</v>
      </c>
      <c r="J73" s="116">
        <f>'пр 4'!J72</f>
        <v>100</v>
      </c>
    </row>
    <row r="74" spans="1:10" ht="12.75">
      <c r="A74" s="91" t="s">
        <v>30</v>
      </c>
      <c r="B74" s="87" t="s">
        <v>12</v>
      </c>
      <c r="C74" s="92" t="s">
        <v>11</v>
      </c>
      <c r="D74" s="92"/>
      <c r="E74" s="248"/>
      <c r="F74" s="232"/>
      <c r="G74" s="105"/>
      <c r="H74" s="115">
        <f>H75</f>
        <v>151.6</v>
      </c>
      <c r="I74" s="115">
        <f>I75</f>
        <v>147.7</v>
      </c>
      <c r="J74" s="115">
        <f>J75</f>
        <v>153.1</v>
      </c>
    </row>
    <row r="75" spans="1:10" ht="25.5">
      <c r="A75" s="94" t="s">
        <v>31</v>
      </c>
      <c r="B75" s="70" t="s">
        <v>12</v>
      </c>
      <c r="C75" s="75" t="s">
        <v>11</v>
      </c>
      <c r="D75" s="75" t="s">
        <v>32</v>
      </c>
      <c r="E75" s="228" t="s">
        <v>105</v>
      </c>
      <c r="F75" s="230"/>
      <c r="G75" s="105" t="s">
        <v>82</v>
      </c>
      <c r="H75" s="116">
        <f>H77</f>
        <v>151.6</v>
      </c>
      <c r="I75" s="116">
        <f>I77</f>
        <v>147.7</v>
      </c>
      <c r="J75" s="116">
        <f>J77</f>
        <v>153.1</v>
      </c>
    </row>
    <row r="76" spans="1:10" ht="12.75" customHeight="1">
      <c r="A76" s="106" t="s">
        <v>104</v>
      </c>
      <c r="B76" s="6">
        <v>716</v>
      </c>
      <c r="C76" s="75" t="s">
        <v>11</v>
      </c>
      <c r="D76" s="75" t="s">
        <v>32</v>
      </c>
      <c r="E76" s="228" t="s">
        <v>121</v>
      </c>
      <c r="F76" s="230"/>
      <c r="G76" s="6" t="s">
        <v>82</v>
      </c>
      <c r="H76" s="116">
        <f>H77</f>
        <v>151.6</v>
      </c>
      <c r="I76" s="116">
        <f>I77</f>
        <v>147.7</v>
      </c>
      <c r="J76" s="116">
        <f>J77</f>
        <v>153.1</v>
      </c>
    </row>
    <row r="77" spans="1:10" ht="37.5" customHeight="1">
      <c r="A77" s="95" t="s">
        <v>63</v>
      </c>
      <c r="B77" s="70" t="s">
        <v>12</v>
      </c>
      <c r="C77" s="75" t="s">
        <v>11</v>
      </c>
      <c r="D77" s="75" t="s">
        <v>32</v>
      </c>
      <c r="E77" s="228" t="s">
        <v>122</v>
      </c>
      <c r="F77" s="230"/>
      <c r="G77" s="105"/>
      <c r="H77" s="116">
        <f>H78+H81</f>
        <v>151.6</v>
      </c>
      <c r="I77" s="116">
        <f>I78+I81</f>
        <v>147.7</v>
      </c>
      <c r="J77" s="116">
        <f>J78+J81</f>
        <v>153.1</v>
      </c>
    </row>
    <row r="78" spans="1:10" ht="22.5">
      <c r="A78" s="8" t="s">
        <v>110</v>
      </c>
      <c r="B78" s="5" t="s">
        <v>12</v>
      </c>
      <c r="C78" s="75" t="s">
        <v>11</v>
      </c>
      <c r="D78" s="75" t="s">
        <v>32</v>
      </c>
      <c r="E78" s="228" t="s">
        <v>122</v>
      </c>
      <c r="F78" s="230"/>
      <c r="G78" s="5" t="s">
        <v>103</v>
      </c>
      <c r="H78" s="116">
        <f>H80+H79</f>
        <v>143.22</v>
      </c>
      <c r="I78" s="116">
        <f>I80+I79</f>
        <v>130.2</v>
      </c>
      <c r="J78" s="116">
        <f>J80+J79</f>
        <v>130.2</v>
      </c>
    </row>
    <row r="79" spans="1:10" ht="22.5">
      <c r="A79" s="72" t="s">
        <v>111</v>
      </c>
      <c r="B79" s="70" t="s">
        <v>12</v>
      </c>
      <c r="C79" s="75" t="s">
        <v>11</v>
      </c>
      <c r="D79" s="75" t="s">
        <v>32</v>
      </c>
      <c r="E79" s="228" t="s">
        <v>122</v>
      </c>
      <c r="F79" s="230"/>
      <c r="G79" s="70" t="s">
        <v>75</v>
      </c>
      <c r="H79" s="116">
        <f>'пр 4'!H78</f>
        <v>110</v>
      </c>
      <c r="I79" s="116">
        <f>'пр 4'!I78</f>
        <v>100</v>
      </c>
      <c r="J79" s="116">
        <f>'пр 4'!J78</f>
        <v>100</v>
      </c>
    </row>
    <row r="80" spans="1:10" ht="12.75">
      <c r="A80" s="72" t="s">
        <v>18</v>
      </c>
      <c r="B80" s="70" t="s">
        <v>12</v>
      </c>
      <c r="C80" s="75" t="s">
        <v>11</v>
      </c>
      <c r="D80" s="75" t="s">
        <v>32</v>
      </c>
      <c r="E80" s="228" t="s">
        <v>122</v>
      </c>
      <c r="F80" s="230"/>
      <c r="G80" s="70" t="s">
        <v>102</v>
      </c>
      <c r="H80" s="116">
        <f>'пр 4'!H79</f>
        <v>33.22</v>
      </c>
      <c r="I80" s="116">
        <f>'пр 4'!I79</f>
        <v>30.2</v>
      </c>
      <c r="J80" s="116">
        <f>'пр 4'!J79</f>
        <v>30.2</v>
      </c>
    </row>
    <row r="81" spans="1:10" ht="22.5" customHeight="1">
      <c r="A81" s="88" t="s">
        <v>112</v>
      </c>
      <c r="B81" s="87" t="s">
        <v>12</v>
      </c>
      <c r="C81" s="75" t="s">
        <v>11</v>
      </c>
      <c r="D81" s="75" t="s">
        <v>32</v>
      </c>
      <c r="E81" s="228" t="s">
        <v>122</v>
      </c>
      <c r="F81" s="229"/>
      <c r="G81" s="83" t="s">
        <v>16</v>
      </c>
      <c r="H81" s="115">
        <f>H83</f>
        <v>8.379999999999999</v>
      </c>
      <c r="I81" s="115">
        <f>I83</f>
        <v>17.5</v>
      </c>
      <c r="J81" s="115">
        <f>J83</f>
        <v>22.9</v>
      </c>
    </row>
    <row r="82" spans="1:10" ht="33.75" customHeight="1">
      <c r="A82" s="72" t="s">
        <v>119</v>
      </c>
      <c r="B82" s="70" t="s">
        <v>12</v>
      </c>
      <c r="C82" s="75" t="s">
        <v>11</v>
      </c>
      <c r="D82" s="75" t="s">
        <v>32</v>
      </c>
      <c r="E82" s="228" t="s">
        <v>122</v>
      </c>
      <c r="F82" s="229"/>
      <c r="G82" s="70" t="s">
        <v>114</v>
      </c>
      <c r="H82" s="116">
        <f>H83</f>
        <v>8.379999999999999</v>
      </c>
      <c r="I82" s="116">
        <f>I83</f>
        <v>17.5</v>
      </c>
      <c r="J82" s="116">
        <f>J83</f>
        <v>22.9</v>
      </c>
    </row>
    <row r="83" spans="1:10" ht="33.75">
      <c r="A83" s="72" t="s">
        <v>115</v>
      </c>
      <c r="B83" s="70" t="s">
        <v>12</v>
      </c>
      <c r="C83" s="75" t="s">
        <v>11</v>
      </c>
      <c r="D83" s="75" t="s">
        <v>32</v>
      </c>
      <c r="E83" s="228" t="s">
        <v>122</v>
      </c>
      <c r="F83" s="229"/>
      <c r="G83" s="70" t="s">
        <v>79</v>
      </c>
      <c r="H83" s="116">
        <f>'пр 4'!H82</f>
        <v>8.379999999999999</v>
      </c>
      <c r="I83" s="116">
        <f>'пр 4'!I82</f>
        <v>17.5</v>
      </c>
      <c r="J83" s="116">
        <f>'пр 4'!J82</f>
        <v>22.9</v>
      </c>
    </row>
    <row r="84" spans="1:10" ht="12.75" customHeight="1">
      <c r="A84" s="91" t="s">
        <v>123</v>
      </c>
      <c r="B84" s="87" t="s">
        <v>12</v>
      </c>
      <c r="C84" s="92" t="s">
        <v>32</v>
      </c>
      <c r="D84" s="92"/>
      <c r="E84" s="248"/>
      <c r="F84" s="232"/>
      <c r="G84" s="105"/>
      <c r="H84" s="115">
        <f>H85+H93</f>
        <v>100</v>
      </c>
      <c r="I84" s="115">
        <f>I85+I93</f>
        <v>100</v>
      </c>
      <c r="J84" s="115">
        <f>J85+J93</f>
        <v>100</v>
      </c>
    </row>
    <row r="85" spans="1:10" ht="51">
      <c r="A85" s="94" t="s">
        <v>64</v>
      </c>
      <c r="B85" s="83" t="s">
        <v>12</v>
      </c>
      <c r="C85" s="84" t="s">
        <v>32</v>
      </c>
      <c r="D85" s="84" t="s">
        <v>51</v>
      </c>
      <c r="E85" s="231" t="s">
        <v>105</v>
      </c>
      <c r="F85" s="232"/>
      <c r="G85" s="107" t="s">
        <v>82</v>
      </c>
      <c r="H85" s="115">
        <f aca="true" t="shared" si="6" ref="H85:J91">H86</f>
        <v>50</v>
      </c>
      <c r="I85" s="115">
        <f t="shared" si="6"/>
        <v>50</v>
      </c>
      <c r="J85" s="115">
        <f t="shared" si="6"/>
        <v>50</v>
      </c>
    </row>
    <row r="86" spans="1:10" ht="25.5">
      <c r="A86" s="106" t="s">
        <v>104</v>
      </c>
      <c r="B86" s="6">
        <v>716</v>
      </c>
      <c r="C86" s="75" t="s">
        <v>32</v>
      </c>
      <c r="D86" s="75" t="s">
        <v>51</v>
      </c>
      <c r="E86" s="228" t="s">
        <v>109</v>
      </c>
      <c r="F86" s="230"/>
      <c r="G86" s="6" t="s">
        <v>82</v>
      </c>
      <c r="H86" s="116">
        <f t="shared" si="6"/>
        <v>50</v>
      </c>
      <c r="I86" s="116">
        <f t="shared" si="6"/>
        <v>50</v>
      </c>
      <c r="J86" s="116">
        <f t="shared" si="6"/>
        <v>50</v>
      </c>
    </row>
    <row r="87" spans="1:10" ht="38.25">
      <c r="A87" s="106" t="s">
        <v>108</v>
      </c>
      <c r="B87" s="6">
        <v>716</v>
      </c>
      <c r="C87" s="75" t="s">
        <v>32</v>
      </c>
      <c r="D87" s="75" t="s">
        <v>51</v>
      </c>
      <c r="E87" s="228" t="s">
        <v>109</v>
      </c>
      <c r="F87" s="230"/>
      <c r="G87" s="6" t="s">
        <v>82</v>
      </c>
      <c r="H87" s="116">
        <f t="shared" si="6"/>
        <v>50</v>
      </c>
      <c r="I87" s="116">
        <f t="shared" si="6"/>
        <v>50</v>
      </c>
      <c r="J87" s="116">
        <f t="shared" si="6"/>
        <v>50</v>
      </c>
    </row>
    <row r="88" spans="1:10" ht="38.25">
      <c r="A88" s="29" t="s">
        <v>60</v>
      </c>
      <c r="B88" s="6">
        <v>716</v>
      </c>
      <c r="C88" s="75" t="s">
        <v>32</v>
      </c>
      <c r="D88" s="75" t="s">
        <v>51</v>
      </c>
      <c r="E88" s="228" t="s">
        <v>109</v>
      </c>
      <c r="F88" s="230"/>
      <c r="G88" s="6" t="s">
        <v>82</v>
      </c>
      <c r="H88" s="116">
        <f>H89</f>
        <v>50</v>
      </c>
      <c r="I88" s="116">
        <f t="shared" si="6"/>
        <v>50</v>
      </c>
      <c r="J88" s="116">
        <f t="shared" si="6"/>
        <v>50</v>
      </c>
    </row>
    <row r="89" spans="1:10" ht="22.5">
      <c r="A89" s="8" t="s">
        <v>166</v>
      </c>
      <c r="B89" s="6">
        <v>716</v>
      </c>
      <c r="C89" s="75" t="s">
        <v>32</v>
      </c>
      <c r="D89" s="75" t="s">
        <v>51</v>
      </c>
      <c r="E89" s="228" t="s">
        <v>124</v>
      </c>
      <c r="F89" s="230"/>
      <c r="G89" s="6" t="s">
        <v>82</v>
      </c>
      <c r="H89" s="116">
        <f t="shared" si="6"/>
        <v>50</v>
      </c>
      <c r="I89" s="116">
        <f t="shared" si="6"/>
        <v>50</v>
      </c>
      <c r="J89" s="116">
        <f t="shared" si="6"/>
        <v>50</v>
      </c>
    </row>
    <row r="90" spans="1:10" ht="27" customHeight="1">
      <c r="A90" s="88" t="s">
        <v>112</v>
      </c>
      <c r="B90" s="87" t="s">
        <v>12</v>
      </c>
      <c r="C90" s="75" t="s">
        <v>32</v>
      </c>
      <c r="D90" s="75" t="s">
        <v>51</v>
      </c>
      <c r="E90" s="228" t="s">
        <v>124</v>
      </c>
      <c r="F90" s="230"/>
      <c r="G90" s="83" t="s">
        <v>16</v>
      </c>
      <c r="H90" s="115">
        <f t="shared" si="6"/>
        <v>50</v>
      </c>
      <c r="I90" s="115">
        <f t="shared" si="6"/>
        <v>50</v>
      </c>
      <c r="J90" s="115">
        <f t="shared" si="6"/>
        <v>50</v>
      </c>
    </row>
    <row r="91" spans="1:10" ht="33.75">
      <c r="A91" s="72" t="s">
        <v>119</v>
      </c>
      <c r="B91" s="70" t="s">
        <v>12</v>
      </c>
      <c r="C91" s="75" t="s">
        <v>32</v>
      </c>
      <c r="D91" s="75" t="s">
        <v>51</v>
      </c>
      <c r="E91" s="228" t="s">
        <v>124</v>
      </c>
      <c r="F91" s="230"/>
      <c r="G91" s="70" t="s">
        <v>114</v>
      </c>
      <c r="H91" s="116">
        <f t="shared" si="6"/>
        <v>50</v>
      </c>
      <c r="I91" s="116">
        <f t="shared" si="6"/>
        <v>50</v>
      </c>
      <c r="J91" s="116">
        <f t="shared" si="6"/>
        <v>50</v>
      </c>
    </row>
    <row r="92" spans="1:10" ht="33.75">
      <c r="A92" s="72" t="s">
        <v>115</v>
      </c>
      <c r="B92" s="70" t="s">
        <v>12</v>
      </c>
      <c r="C92" s="75" t="s">
        <v>32</v>
      </c>
      <c r="D92" s="75" t="s">
        <v>51</v>
      </c>
      <c r="E92" s="228" t="s">
        <v>124</v>
      </c>
      <c r="F92" s="230"/>
      <c r="G92" s="70" t="s">
        <v>79</v>
      </c>
      <c r="H92" s="116">
        <f>'пр 4'!H91</f>
        <v>50</v>
      </c>
      <c r="I92" s="116">
        <f>'пр 4'!I91</f>
        <v>50</v>
      </c>
      <c r="J92" s="116">
        <f>'пр 4'!J91</f>
        <v>50</v>
      </c>
    </row>
    <row r="93" spans="1:10" ht="12.75">
      <c r="A93" s="94" t="s">
        <v>66</v>
      </c>
      <c r="B93" s="83" t="s">
        <v>12</v>
      </c>
      <c r="C93" s="84" t="s">
        <v>32</v>
      </c>
      <c r="D93" s="84" t="s">
        <v>65</v>
      </c>
      <c r="E93" s="231" t="s">
        <v>105</v>
      </c>
      <c r="F93" s="232"/>
      <c r="G93" s="107" t="s">
        <v>82</v>
      </c>
      <c r="H93" s="115">
        <f aca="true" t="shared" si="7" ref="H93:J99">H94</f>
        <v>50</v>
      </c>
      <c r="I93" s="115">
        <f t="shared" si="7"/>
        <v>50</v>
      </c>
      <c r="J93" s="115">
        <f t="shared" si="7"/>
        <v>50</v>
      </c>
    </row>
    <row r="94" spans="1:10" ht="25.5">
      <c r="A94" s="106" t="s">
        <v>104</v>
      </c>
      <c r="B94" s="6">
        <v>716</v>
      </c>
      <c r="C94" s="84" t="s">
        <v>32</v>
      </c>
      <c r="D94" s="84" t="s">
        <v>65</v>
      </c>
      <c r="E94" s="228" t="s">
        <v>109</v>
      </c>
      <c r="F94" s="230"/>
      <c r="G94" s="6" t="s">
        <v>82</v>
      </c>
      <c r="H94" s="116">
        <f t="shared" si="7"/>
        <v>50</v>
      </c>
      <c r="I94" s="116">
        <f t="shared" si="7"/>
        <v>50</v>
      </c>
      <c r="J94" s="116">
        <f t="shared" si="7"/>
        <v>50</v>
      </c>
    </row>
    <row r="95" spans="1:10" ht="36.75" customHeight="1">
      <c r="A95" s="106" t="s">
        <v>108</v>
      </c>
      <c r="B95" s="6">
        <v>716</v>
      </c>
      <c r="C95" s="84" t="s">
        <v>32</v>
      </c>
      <c r="D95" s="84" t="s">
        <v>65</v>
      </c>
      <c r="E95" s="228" t="s">
        <v>109</v>
      </c>
      <c r="F95" s="230"/>
      <c r="G95" s="6" t="s">
        <v>82</v>
      </c>
      <c r="H95" s="116">
        <f t="shared" si="7"/>
        <v>50</v>
      </c>
      <c r="I95" s="116">
        <f t="shared" si="7"/>
        <v>50</v>
      </c>
      <c r="J95" s="116">
        <f t="shared" si="7"/>
        <v>50</v>
      </c>
    </row>
    <row r="96" spans="1:10" ht="40.5" customHeight="1">
      <c r="A96" s="29" t="s">
        <v>60</v>
      </c>
      <c r="B96" s="6">
        <v>716</v>
      </c>
      <c r="C96" s="84" t="s">
        <v>32</v>
      </c>
      <c r="D96" s="84" t="s">
        <v>65</v>
      </c>
      <c r="E96" s="228" t="s">
        <v>109</v>
      </c>
      <c r="F96" s="230"/>
      <c r="G96" s="6" t="s">
        <v>82</v>
      </c>
      <c r="H96" s="116">
        <f t="shared" si="7"/>
        <v>50</v>
      </c>
      <c r="I96" s="116">
        <f t="shared" si="7"/>
        <v>50</v>
      </c>
      <c r="J96" s="116">
        <f t="shared" si="7"/>
        <v>50</v>
      </c>
    </row>
    <row r="97" spans="1:10" ht="33.75">
      <c r="A97" s="8" t="s">
        <v>165</v>
      </c>
      <c r="B97" s="6">
        <v>716</v>
      </c>
      <c r="C97" s="84" t="s">
        <v>32</v>
      </c>
      <c r="D97" s="84" t="s">
        <v>65</v>
      </c>
      <c r="E97" s="228" t="s">
        <v>125</v>
      </c>
      <c r="F97" s="230"/>
      <c r="G97" s="6" t="s">
        <v>82</v>
      </c>
      <c r="H97" s="116">
        <f t="shared" si="7"/>
        <v>50</v>
      </c>
      <c r="I97" s="116">
        <f t="shared" si="7"/>
        <v>50</v>
      </c>
      <c r="J97" s="116">
        <f t="shared" si="7"/>
        <v>50</v>
      </c>
    </row>
    <row r="98" spans="1:10" ht="22.5">
      <c r="A98" s="88" t="s">
        <v>112</v>
      </c>
      <c r="B98" s="87" t="s">
        <v>12</v>
      </c>
      <c r="C98" s="84" t="s">
        <v>32</v>
      </c>
      <c r="D98" s="84" t="s">
        <v>65</v>
      </c>
      <c r="E98" s="228" t="s">
        <v>125</v>
      </c>
      <c r="F98" s="230"/>
      <c r="G98" s="83" t="s">
        <v>16</v>
      </c>
      <c r="H98" s="115">
        <f t="shared" si="7"/>
        <v>50</v>
      </c>
      <c r="I98" s="115">
        <f t="shared" si="7"/>
        <v>50</v>
      </c>
      <c r="J98" s="115">
        <f t="shared" si="7"/>
        <v>50</v>
      </c>
    </row>
    <row r="99" spans="1:10" ht="33.75">
      <c r="A99" s="72" t="s">
        <v>119</v>
      </c>
      <c r="B99" s="70" t="s">
        <v>12</v>
      </c>
      <c r="C99" s="84" t="s">
        <v>32</v>
      </c>
      <c r="D99" s="84" t="s">
        <v>65</v>
      </c>
      <c r="E99" s="228" t="s">
        <v>125</v>
      </c>
      <c r="F99" s="230"/>
      <c r="G99" s="70" t="s">
        <v>114</v>
      </c>
      <c r="H99" s="116">
        <f t="shared" si="7"/>
        <v>50</v>
      </c>
      <c r="I99" s="116">
        <f t="shared" si="7"/>
        <v>50</v>
      </c>
      <c r="J99" s="116">
        <f t="shared" si="7"/>
        <v>50</v>
      </c>
    </row>
    <row r="100" spans="1:10" ht="33.75">
      <c r="A100" s="72" t="s">
        <v>115</v>
      </c>
      <c r="B100" s="70" t="s">
        <v>12</v>
      </c>
      <c r="C100" s="84" t="s">
        <v>32</v>
      </c>
      <c r="D100" s="84" t="s">
        <v>65</v>
      </c>
      <c r="E100" s="228" t="s">
        <v>125</v>
      </c>
      <c r="F100" s="230"/>
      <c r="G100" s="70" t="s">
        <v>79</v>
      </c>
      <c r="H100" s="116">
        <f>'пр 4'!H99</f>
        <v>50</v>
      </c>
      <c r="I100" s="116">
        <f>'пр 4'!I99</f>
        <v>50</v>
      </c>
      <c r="J100" s="116">
        <f>'пр 4'!J99</f>
        <v>50</v>
      </c>
    </row>
    <row r="101" spans="1:10" ht="12.75">
      <c r="A101" s="91" t="s">
        <v>56</v>
      </c>
      <c r="B101" s="97" t="s">
        <v>12</v>
      </c>
      <c r="C101" s="97" t="s">
        <v>19</v>
      </c>
      <c r="D101" s="98"/>
      <c r="E101" s="228"/>
      <c r="F101" s="230"/>
      <c r="G101" s="75"/>
      <c r="H101" s="115">
        <f>H103+H109</f>
        <v>7676.32</v>
      </c>
      <c r="I101" s="115">
        <f>I103+I109</f>
        <v>1468.4</v>
      </c>
      <c r="J101" s="115">
        <f>J103+J109</f>
        <v>1585.96</v>
      </c>
    </row>
    <row r="102" spans="1:10" ht="25.5">
      <c r="A102" s="106" t="s">
        <v>126</v>
      </c>
      <c r="B102" s="6">
        <v>716</v>
      </c>
      <c r="C102" s="98" t="s">
        <v>19</v>
      </c>
      <c r="D102" s="98" t="s">
        <v>51</v>
      </c>
      <c r="E102" s="228" t="s">
        <v>127</v>
      </c>
      <c r="F102" s="230"/>
      <c r="G102" s="6" t="s">
        <v>82</v>
      </c>
      <c r="H102" s="116">
        <f>H103</f>
        <v>6201.32</v>
      </c>
      <c r="I102" s="116">
        <f aca="true" t="shared" si="8" ref="I102:J104">I103</f>
        <v>1468.4</v>
      </c>
      <c r="J102" s="116">
        <f t="shared" si="8"/>
        <v>1585.96</v>
      </c>
    </row>
    <row r="103" spans="1:10" ht="89.25">
      <c r="A103" s="91" t="s">
        <v>95</v>
      </c>
      <c r="B103" s="81" t="s">
        <v>12</v>
      </c>
      <c r="C103" s="101" t="s">
        <v>19</v>
      </c>
      <c r="D103" s="101" t="s">
        <v>51</v>
      </c>
      <c r="E103" s="228" t="s">
        <v>127</v>
      </c>
      <c r="F103" s="230"/>
      <c r="G103" s="101"/>
      <c r="H103" s="117">
        <f>H104</f>
        <v>6201.32</v>
      </c>
      <c r="I103" s="117">
        <f t="shared" si="8"/>
        <v>1468.4</v>
      </c>
      <c r="J103" s="117">
        <f t="shared" si="8"/>
        <v>1585.96</v>
      </c>
    </row>
    <row r="104" spans="1:10" ht="127.5">
      <c r="A104" s="102" t="s">
        <v>72</v>
      </c>
      <c r="B104" s="73" t="s">
        <v>12</v>
      </c>
      <c r="C104" s="74" t="s">
        <v>19</v>
      </c>
      <c r="D104" s="74" t="s">
        <v>51</v>
      </c>
      <c r="E104" s="228" t="s">
        <v>128</v>
      </c>
      <c r="F104" s="229"/>
      <c r="G104" s="101"/>
      <c r="H104" s="116">
        <f>H105</f>
        <v>6201.32</v>
      </c>
      <c r="I104" s="116">
        <f t="shared" si="8"/>
        <v>1468.4</v>
      </c>
      <c r="J104" s="116">
        <f t="shared" si="8"/>
        <v>1585.96</v>
      </c>
    </row>
    <row r="105" spans="1:10" ht="21.75" customHeight="1">
      <c r="A105" s="88" t="s">
        <v>112</v>
      </c>
      <c r="B105" s="70" t="s">
        <v>12</v>
      </c>
      <c r="C105" s="75" t="s">
        <v>19</v>
      </c>
      <c r="D105" s="75" t="s">
        <v>51</v>
      </c>
      <c r="E105" s="228" t="s">
        <v>128</v>
      </c>
      <c r="F105" s="229"/>
      <c r="G105" s="75"/>
      <c r="H105" s="116">
        <f>SUM(H106)</f>
        <v>6201.32</v>
      </c>
      <c r="I105" s="116">
        <f>SUM(I106)</f>
        <v>1468.4</v>
      </c>
      <c r="J105" s="116">
        <f>SUM(J106)</f>
        <v>1585.96</v>
      </c>
    </row>
    <row r="106" spans="1:10" ht="40.5" customHeight="1">
      <c r="A106" s="72" t="s">
        <v>119</v>
      </c>
      <c r="B106" s="70" t="s">
        <v>12</v>
      </c>
      <c r="C106" s="75" t="s">
        <v>19</v>
      </c>
      <c r="D106" s="75" t="s">
        <v>51</v>
      </c>
      <c r="E106" s="228" t="s">
        <v>128</v>
      </c>
      <c r="F106" s="229"/>
      <c r="G106" s="83" t="s">
        <v>16</v>
      </c>
      <c r="H106" s="116">
        <f aca="true" t="shared" si="9" ref="H106:J107">H107</f>
        <v>6201.32</v>
      </c>
      <c r="I106" s="116">
        <f t="shared" si="9"/>
        <v>1468.4</v>
      </c>
      <c r="J106" s="116">
        <f t="shared" si="9"/>
        <v>1585.96</v>
      </c>
    </row>
    <row r="107" spans="1:10" s="60" customFormat="1" ht="34.5" customHeight="1">
      <c r="A107" s="72" t="s">
        <v>115</v>
      </c>
      <c r="B107" s="70" t="s">
        <v>12</v>
      </c>
      <c r="C107" s="75" t="s">
        <v>19</v>
      </c>
      <c r="D107" s="75" t="s">
        <v>51</v>
      </c>
      <c r="E107" s="228" t="s">
        <v>128</v>
      </c>
      <c r="F107" s="229"/>
      <c r="G107" s="70" t="s">
        <v>114</v>
      </c>
      <c r="H107" s="116">
        <f t="shared" si="9"/>
        <v>6201.32</v>
      </c>
      <c r="I107" s="116">
        <f t="shared" si="9"/>
        <v>1468.4</v>
      </c>
      <c r="J107" s="116">
        <f t="shared" si="9"/>
        <v>1585.96</v>
      </c>
    </row>
    <row r="108" spans="1:10" s="60" customFormat="1" ht="34.5" customHeight="1">
      <c r="A108" s="72" t="s">
        <v>115</v>
      </c>
      <c r="B108" s="70" t="s">
        <v>12</v>
      </c>
      <c r="C108" s="75" t="s">
        <v>19</v>
      </c>
      <c r="D108" s="75" t="s">
        <v>51</v>
      </c>
      <c r="E108" s="228" t="s">
        <v>128</v>
      </c>
      <c r="F108" s="229"/>
      <c r="G108" s="70" t="s">
        <v>79</v>
      </c>
      <c r="H108" s="116">
        <f>'пр 4'!H107</f>
        <v>6201.32</v>
      </c>
      <c r="I108" s="116">
        <f>'пр 4'!I107</f>
        <v>1468.4</v>
      </c>
      <c r="J108" s="116">
        <f>'пр 4'!J107</f>
        <v>1585.96</v>
      </c>
    </row>
    <row r="109" spans="1:10" ht="24.75" customHeight="1">
      <c r="A109" s="96" t="s">
        <v>70</v>
      </c>
      <c r="B109" s="83" t="s">
        <v>12</v>
      </c>
      <c r="C109" s="84" t="s">
        <v>19</v>
      </c>
      <c r="D109" s="84" t="s">
        <v>29</v>
      </c>
      <c r="E109" s="231" t="s">
        <v>105</v>
      </c>
      <c r="F109" s="232"/>
      <c r="G109" s="100" t="s">
        <v>82</v>
      </c>
      <c r="H109" s="115">
        <f aca="true" t="shared" si="10" ref="H109:J115">H110</f>
        <v>1475</v>
      </c>
      <c r="I109" s="115">
        <f t="shared" si="10"/>
        <v>0</v>
      </c>
      <c r="J109" s="115">
        <f t="shared" si="10"/>
        <v>0</v>
      </c>
    </row>
    <row r="110" spans="1:10" ht="26.25" customHeight="1">
      <c r="A110" s="106" t="s">
        <v>104</v>
      </c>
      <c r="B110" s="6">
        <v>716</v>
      </c>
      <c r="C110" s="74" t="s">
        <v>19</v>
      </c>
      <c r="D110" s="74" t="s">
        <v>29</v>
      </c>
      <c r="E110" s="228" t="s">
        <v>109</v>
      </c>
      <c r="F110" s="230"/>
      <c r="G110" s="6" t="s">
        <v>82</v>
      </c>
      <c r="H110" s="116">
        <f t="shared" si="10"/>
        <v>1475</v>
      </c>
      <c r="I110" s="116">
        <f t="shared" si="10"/>
        <v>0</v>
      </c>
      <c r="J110" s="116">
        <f t="shared" si="10"/>
        <v>0</v>
      </c>
    </row>
    <row r="111" spans="1:10" ht="38.25" customHeight="1">
      <c r="A111" s="106" t="s">
        <v>108</v>
      </c>
      <c r="B111" s="6">
        <v>716</v>
      </c>
      <c r="C111" s="74" t="s">
        <v>19</v>
      </c>
      <c r="D111" s="74" t="s">
        <v>29</v>
      </c>
      <c r="E111" s="228" t="s">
        <v>109</v>
      </c>
      <c r="F111" s="230"/>
      <c r="G111" s="6" t="s">
        <v>82</v>
      </c>
      <c r="H111" s="116">
        <f t="shared" si="10"/>
        <v>1475</v>
      </c>
      <c r="I111" s="116">
        <f t="shared" si="10"/>
        <v>0</v>
      </c>
      <c r="J111" s="116">
        <f t="shared" si="10"/>
        <v>0</v>
      </c>
    </row>
    <row r="112" spans="1:10" ht="39.75" customHeight="1">
      <c r="A112" s="29" t="s">
        <v>60</v>
      </c>
      <c r="B112" s="6">
        <v>716</v>
      </c>
      <c r="C112" s="74" t="s">
        <v>19</v>
      </c>
      <c r="D112" s="74" t="s">
        <v>29</v>
      </c>
      <c r="E112" s="228" t="s">
        <v>100</v>
      </c>
      <c r="F112" s="230"/>
      <c r="G112" s="6" t="s">
        <v>82</v>
      </c>
      <c r="H112" s="116">
        <f t="shared" si="10"/>
        <v>1475</v>
      </c>
      <c r="I112" s="116">
        <f t="shared" si="10"/>
        <v>0</v>
      </c>
      <c r="J112" s="116">
        <f t="shared" si="10"/>
        <v>0</v>
      </c>
    </row>
    <row r="113" spans="1:10" s="51" customFormat="1" ht="24" customHeight="1">
      <c r="A113" s="29" t="s">
        <v>68</v>
      </c>
      <c r="B113" s="6">
        <v>716</v>
      </c>
      <c r="C113" s="74" t="s">
        <v>19</v>
      </c>
      <c r="D113" s="74" t="s">
        <v>29</v>
      </c>
      <c r="E113" s="228" t="s">
        <v>129</v>
      </c>
      <c r="F113" s="230"/>
      <c r="G113" s="6" t="s">
        <v>82</v>
      </c>
      <c r="H113" s="116">
        <f t="shared" si="10"/>
        <v>1475</v>
      </c>
      <c r="I113" s="116">
        <f t="shared" si="10"/>
        <v>0</v>
      </c>
      <c r="J113" s="116">
        <f t="shared" si="10"/>
        <v>0</v>
      </c>
    </row>
    <row r="114" spans="1:10" s="51" customFormat="1" ht="27" customHeight="1">
      <c r="A114" s="88" t="s">
        <v>112</v>
      </c>
      <c r="B114" s="87" t="s">
        <v>12</v>
      </c>
      <c r="C114" s="74" t="s">
        <v>19</v>
      </c>
      <c r="D114" s="74" t="s">
        <v>29</v>
      </c>
      <c r="E114" s="228" t="s">
        <v>129</v>
      </c>
      <c r="F114" s="230"/>
      <c r="G114" s="83" t="s">
        <v>16</v>
      </c>
      <c r="H114" s="115">
        <f t="shared" si="10"/>
        <v>1475</v>
      </c>
      <c r="I114" s="115">
        <f t="shared" si="10"/>
        <v>0</v>
      </c>
      <c r="J114" s="115">
        <f t="shared" si="10"/>
        <v>0</v>
      </c>
    </row>
    <row r="115" spans="1:10" s="51" customFormat="1" ht="37.5" customHeight="1">
      <c r="A115" s="72" t="s">
        <v>119</v>
      </c>
      <c r="B115" s="70" t="s">
        <v>12</v>
      </c>
      <c r="C115" s="74" t="s">
        <v>19</v>
      </c>
      <c r="D115" s="74" t="s">
        <v>29</v>
      </c>
      <c r="E115" s="228" t="s">
        <v>129</v>
      </c>
      <c r="F115" s="230"/>
      <c r="G115" s="70" t="s">
        <v>114</v>
      </c>
      <c r="H115" s="116">
        <f t="shared" si="10"/>
        <v>1475</v>
      </c>
      <c r="I115" s="116">
        <f t="shared" si="10"/>
        <v>0</v>
      </c>
      <c r="J115" s="116">
        <f t="shared" si="10"/>
        <v>0</v>
      </c>
    </row>
    <row r="116" spans="1:10" s="51" customFormat="1" ht="37.5" customHeight="1">
      <c r="A116" s="72" t="s">
        <v>115</v>
      </c>
      <c r="B116" s="70" t="s">
        <v>12</v>
      </c>
      <c r="C116" s="74" t="s">
        <v>19</v>
      </c>
      <c r="D116" s="74" t="s">
        <v>29</v>
      </c>
      <c r="E116" s="228" t="s">
        <v>129</v>
      </c>
      <c r="F116" s="230"/>
      <c r="G116" s="70" t="s">
        <v>79</v>
      </c>
      <c r="H116" s="116">
        <f>'пр 4'!H115</f>
        <v>1475</v>
      </c>
      <c r="I116" s="116">
        <f>'пр 4'!I115</f>
        <v>0</v>
      </c>
      <c r="J116" s="116">
        <f>'пр 4'!J115</f>
        <v>0</v>
      </c>
    </row>
    <row r="117" spans="1:10" s="51" customFormat="1" ht="18.75" customHeight="1">
      <c r="A117" s="99" t="s">
        <v>33</v>
      </c>
      <c r="B117" s="83" t="s">
        <v>12</v>
      </c>
      <c r="C117" s="84" t="s">
        <v>35</v>
      </c>
      <c r="D117" s="93"/>
      <c r="E117" s="228"/>
      <c r="F117" s="230"/>
      <c r="G117" s="105"/>
      <c r="H117" s="115">
        <f>H118+H126+H139</f>
        <v>18812.91765</v>
      </c>
      <c r="I117" s="115">
        <f>I118+I126+I139</f>
        <v>2785.16</v>
      </c>
      <c r="J117" s="115">
        <f>J118+J126+J139</f>
        <v>2786.16</v>
      </c>
    </row>
    <row r="118" spans="1:10" s="51" customFormat="1" ht="15" customHeight="1">
      <c r="A118" s="99" t="s">
        <v>34</v>
      </c>
      <c r="B118" s="83" t="s">
        <v>12</v>
      </c>
      <c r="C118" s="84" t="s">
        <v>35</v>
      </c>
      <c r="D118" s="84" t="s">
        <v>10</v>
      </c>
      <c r="E118" s="231" t="s">
        <v>105</v>
      </c>
      <c r="F118" s="232"/>
      <c r="G118" s="84" t="s">
        <v>82</v>
      </c>
      <c r="H118" s="115">
        <f aca="true" t="shared" si="11" ref="H118:J124">H119</f>
        <v>72</v>
      </c>
      <c r="I118" s="115">
        <f t="shared" si="11"/>
        <v>72</v>
      </c>
      <c r="J118" s="115">
        <f t="shared" si="11"/>
        <v>72</v>
      </c>
    </row>
    <row r="119" spans="1:10" s="51" customFormat="1" ht="28.5" customHeight="1">
      <c r="A119" s="106" t="s">
        <v>104</v>
      </c>
      <c r="B119" s="6">
        <v>716</v>
      </c>
      <c r="C119" s="84" t="s">
        <v>35</v>
      </c>
      <c r="D119" s="84" t="s">
        <v>10</v>
      </c>
      <c r="E119" s="228" t="s">
        <v>109</v>
      </c>
      <c r="F119" s="230"/>
      <c r="G119" s="6" t="s">
        <v>82</v>
      </c>
      <c r="H119" s="116">
        <f t="shared" si="11"/>
        <v>72</v>
      </c>
      <c r="I119" s="116">
        <f t="shared" si="11"/>
        <v>72</v>
      </c>
      <c r="J119" s="116">
        <f t="shared" si="11"/>
        <v>72</v>
      </c>
    </row>
    <row r="120" spans="1:10" s="51" customFormat="1" ht="37.5" customHeight="1">
      <c r="A120" s="106" t="s">
        <v>108</v>
      </c>
      <c r="B120" s="6">
        <v>716</v>
      </c>
      <c r="C120" s="84" t="s">
        <v>35</v>
      </c>
      <c r="D120" s="84" t="s">
        <v>10</v>
      </c>
      <c r="E120" s="228" t="s">
        <v>109</v>
      </c>
      <c r="F120" s="230"/>
      <c r="G120" s="6" t="s">
        <v>82</v>
      </c>
      <c r="H120" s="116">
        <f t="shared" si="11"/>
        <v>72</v>
      </c>
      <c r="I120" s="116">
        <f t="shared" si="11"/>
        <v>72</v>
      </c>
      <c r="J120" s="116">
        <f t="shared" si="11"/>
        <v>72</v>
      </c>
    </row>
    <row r="121" spans="1:10" ht="38.25">
      <c r="A121" s="29" t="s">
        <v>60</v>
      </c>
      <c r="B121" s="6">
        <v>716</v>
      </c>
      <c r="C121" s="84" t="s">
        <v>35</v>
      </c>
      <c r="D121" s="84" t="s">
        <v>10</v>
      </c>
      <c r="E121" s="228" t="s">
        <v>100</v>
      </c>
      <c r="F121" s="230"/>
      <c r="G121" s="6" t="s">
        <v>82</v>
      </c>
      <c r="H121" s="116">
        <f t="shared" si="11"/>
        <v>72</v>
      </c>
      <c r="I121" s="116">
        <f t="shared" si="11"/>
        <v>72</v>
      </c>
      <c r="J121" s="116">
        <f t="shared" si="11"/>
        <v>72</v>
      </c>
    </row>
    <row r="122" spans="1:10" ht="24.75" customHeight="1">
      <c r="A122" s="8" t="s">
        <v>168</v>
      </c>
      <c r="B122" s="6">
        <v>716</v>
      </c>
      <c r="C122" s="84" t="s">
        <v>35</v>
      </c>
      <c r="D122" s="84" t="s">
        <v>10</v>
      </c>
      <c r="E122" s="228" t="s">
        <v>130</v>
      </c>
      <c r="F122" s="230"/>
      <c r="G122" s="6" t="s">
        <v>82</v>
      </c>
      <c r="H122" s="116">
        <f t="shared" si="11"/>
        <v>72</v>
      </c>
      <c r="I122" s="116">
        <f t="shared" si="11"/>
        <v>72</v>
      </c>
      <c r="J122" s="116">
        <f t="shared" si="11"/>
        <v>72</v>
      </c>
    </row>
    <row r="123" spans="1:10" ht="27.75" customHeight="1">
      <c r="A123" s="88" t="s">
        <v>112</v>
      </c>
      <c r="B123" s="87" t="s">
        <v>12</v>
      </c>
      <c r="C123" s="84" t="s">
        <v>35</v>
      </c>
      <c r="D123" s="84" t="s">
        <v>10</v>
      </c>
      <c r="E123" s="228" t="s">
        <v>130</v>
      </c>
      <c r="F123" s="230"/>
      <c r="G123" s="83" t="s">
        <v>16</v>
      </c>
      <c r="H123" s="115">
        <f t="shared" si="11"/>
        <v>72</v>
      </c>
      <c r="I123" s="115">
        <f t="shared" si="11"/>
        <v>72</v>
      </c>
      <c r="J123" s="115">
        <f t="shared" si="11"/>
        <v>72</v>
      </c>
    </row>
    <row r="124" spans="1:10" ht="34.5" customHeight="1">
      <c r="A124" s="72" t="s">
        <v>119</v>
      </c>
      <c r="B124" s="70" t="s">
        <v>12</v>
      </c>
      <c r="C124" s="84" t="s">
        <v>35</v>
      </c>
      <c r="D124" s="84" t="s">
        <v>10</v>
      </c>
      <c r="E124" s="228" t="s">
        <v>130</v>
      </c>
      <c r="F124" s="230"/>
      <c r="G124" s="70" t="s">
        <v>114</v>
      </c>
      <c r="H124" s="116">
        <f t="shared" si="11"/>
        <v>72</v>
      </c>
      <c r="I124" s="116">
        <f t="shared" si="11"/>
        <v>72</v>
      </c>
      <c r="J124" s="116">
        <f t="shared" si="11"/>
        <v>72</v>
      </c>
    </row>
    <row r="125" spans="1:10" ht="38.25" customHeight="1">
      <c r="A125" s="72" t="s">
        <v>115</v>
      </c>
      <c r="B125" s="70" t="s">
        <v>12</v>
      </c>
      <c r="C125" s="84" t="s">
        <v>35</v>
      </c>
      <c r="D125" s="84" t="s">
        <v>10</v>
      </c>
      <c r="E125" s="228" t="s">
        <v>130</v>
      </c>
      <c r="F125" s="230"/>
      <c r="G125" s="70" t="s">
        <v>79</v>
      </c>
      <c r="H125" s="116">
        <f>'пр 4'!H124</f>
        <v>72</v>
      </c>
      <c r="I125" s="116">
        <f>'пр 4'!I124</f>
        <v>72</v>
      </c>
      <c r="J125" s="116">
        <f>'пр 4'!J124</f>
        <v>72</v>
      </c>
    </row>
    <row r="126" spans="1:10" ht="21" customHeight="1">
      <c r="A126" s="88" t="s">
        <v>36</v>
      </c>
      <c r="B126" s="87" t="s">
        <v>12</v>
      </c>
      <c r="C126" s="84" t="s">
        <v>35</v>
      </c>
      <c r="D126" s="84" t="s">
        <v>11</v>
      </c>
      <c r="E126" s="231" t="s">
        <v>105</v>
      </c>
      <c r="F126" s="233"/>
      <c r="G126" s="70"/>
      <c r="H126" s="115">
        <f>H127+H134</f>
        <v>14900</v>
      </c>
      <c r="I126" s="115">
        <f>I127+I134</f>
        <v>0</v>
      </c>
      <c r="J126" s="115">
        <f>J127+J134</f>
        <v>0</v>
      </c>
    </row>
    <row r="127" spans="1:10" ht="27.75" customHeight="1">
      <c r="A127" s="106" t="s">
        <v>104</v>
      </c>
      <c r="B127" s="6">
        <v>716</v>
      </c>
      <c r="C127" s="84" t="s">
        <v>35</v>
      </c>
      <c r="D127" s="84" t="s">
        <v>11</v>
      </c>
      <c r="E127" s="228" t="s">
        <v>109</v>
      </c>
      <c r="F127" s="229"/>
      <c r="G127" s="70" t="s">
        <v>82</v>
      </c>
      <c r="H127" s="116">
        <f aca="true" t="shared" si="12" ref="H127:J132">H128</f>
        <v>0</v>
      </c>
      <c r="I127" s="116">
        <f t="shared" si="12"/>
        <v>0</v>
      </c>
      <c r="J127" s="116">
        <f t="shared" si="12"/>
        <v>0</v>
      </c>
    </row>
    <row r="128" spans="1:10" ht="38.25" customHeight="1">
      <c r="A128" s="106" t="s">
        <v>108</v>
      </c>
      <c r="B128" s="6">
        <v>716</v>
      </c>
      <c r="C128" s="84" t="s">
        <v>35</v>
      </c>
      <c r="D128" s="84" t="s">
        <v>11</v>
      </c>
      <c r="E128" s="228" t="s">
        <v>109</v>
      </c>
      <c r="F128" s="229"/>
      <c r="G128" s="70" t="s">
        <v>82</v>
      </c>
      <c r="H128" s="116">
        <f t="shared" si="12"/>
        <v>0</v>
      </c>
      <c r="I128" s="116">
        <f t="shared" si="12"/>
        <v>0</v>
      </c>
      <c r="J128" s="116">
        <f t="shared" si="12"/>
        <v>0</v>
      </c>
    </row>
    <row r="129" spans="1:10" ht="38.25" customHeight="1">
      <c r="A129" s="29" t="s">
        <v>60</v>
      </c>
      <c r="B129" s="6">
        <v>716</v>
      </c>
      <c r="C129" s="84" t="s">
        <v>35</v>
      </c>
      <c r="D129" s="84" t="s">
        <v>11</v>
      </c>
      <c r="E129" s="228" t="s">
        <v>100</v>
      </c>
      <c r="F129" s="229"/>
      <c r="G129" s="70" t="s">
        <v>82</v>
      </c>
      <c r="H129" s="116">
        <f t="shared" si="12"/>
        <v>0</v>
      </c>
      <c r="I129" s="116">
        <f t="shared" si="12"/>
        <v>0</v>
      </c>
      <c r="J129" s="116">
        <f t="shared" si="12"/>
        <v>0</v>
      </c>
    </row>
    <row r="130" spans="1:10" ht="24" customHeight="1">
      <c r="A130" s="8" t="s">
        <v>169</v>
      </c>
      <c r="B130" s="6">
        <v>716</v>
      </c>
      <c r="C130" s="84" t="s">
        <v>35</v>
      </c>
      <c r="D130" s="84" t="s">
        <v>11</v>
      </c>
      <c r="E130" s="228" t="s">
        <v>164</v>
      </c>
      <c r="F130" s="229"/>
      <c r="G130" s="70" t="s">
        <v>82</v>
      </c>
      <c r="H130" s="116">
        <f t="shared" si="12"/>
        <v>0</v>
      </c>
      <c r="I130" s="116">
        <f t="shared" si="12"/>
        <v>0</v>
      </c>
      <c r="J130" s="116">
        <f t="shared" si="12"/>
        <v>0</v>
      </c>
    </row>
    <row r="131" spans="1:10" ht="25.5" customHeight="1">
      <c r="A131" s="88" t="s">
        <v>112</v>
      </c>
      <c r="B131" s="87" t="s">
        <v>12</v>
      </c>
      <c r="C131" s="84" t="s">
        <v>35</v>
      </c>
      <c r="D131" s="84" t="s">
        <v>11</v>
      </c>
      <c r="E131" s="228" t="s">
        <v>164</v>
      </c>
      <c r="F131" s="229"/>
      <c r="G131" s="70" t="s">
        <v>16</v>
      </c>
      <c r="H131" s="116">
        <f t="shared" si="12"/>
        <v>0</v>
      </c>
      <c r="I131" s="116">
        <f t="shared" si="12"/>
        <v>0</v>
      </c>
      <c r="J131" s="116">
        <f t="shared" si="12"/>
        <v>0</v>
      </c>
    </row>
    <row r="132" spans="1:10" ht="38.25" customHeight="1">
      <c r="A132" s="72" t="s">
        <v>119</v>
      </c>
      <c r="B132" s="70" t="s">
        <v>12</v>
      </c>
      <c r="C132" s="84" t="s">
        <v>35</v>
      </c>
      <c r="D132" s="84" t="s">
        <v>11</v>
      </c>
      <c r="E132" s="228" t="s">
        <v>164</v>
      </c>
      <c r="F132" s="229"/>
      <c r="G132" s="70" t="s">
        <v>114</v>
      </c>
      <c r="H132" s="116">
        <f t="shared" si="12"/>
        <v>0</v>
      </c>
      <c r="I132" s="116">
        <f t="shared" si="12"/>
        <v>0</v>
      </c>
      <c r="J132" s="116">
        <f t="shared" si="12"/>
        <v>0</v>
      </c>
    </row>
    <row r="133" spans="1:10" ht="38.25" customHeight="1">
      <c r="A133" s="72" t="s">
        <v>115</v>
      </c>
      <c r="B133" s="70" t="s">
        <v>12</v>
      </c>
      <c r="C133" s="84" t="s">
        <v>35</v>
      </c>
      <c r="D133" s="84" t="s">
        <v>11</v>
      </c>
      <c r="E133" s="228" t="s">
        <v>164</v>
      </c>
      <c r="F133" s="229"/>
      <c r="G133" s="70" t="s">
        <v>79</v>
      </c>
      <c r="H133" s="116">
        <f>'пр 4'!H132</f>
        <v>0</v>
      </c>
      <c r="I133" s="116">
        <f>'пр 4'!I132</f>
        <v>0</v>
      </c>
      <c r="J133" s="116">
        <f>'пр 4'!J132</f>
        <v>0</v>
      </c>
    </row>
    <row r="134" spans="1:10" ht="38.25" customHeight="1">
      <c r="A134" s="135" t="s">
        <v>191</v>
      </c>
      <c r="B134" s="17">
        <v>716</v>
      </c>
      <c r="C134" s="84" t="s">
        <v>35</v>
      </c>
      <c r="D134" s="84" t="s">
        <v>11</v>
      </c>
      <c r="E134" s="231" t="s">
        <v>192</v>
      </c>
      <c r="F134" s="233"/>
      <c r="G134" s="83"/>
      <c r="H134" s="115">
        <f aca="true" t="shared" si="13" ref="H134:J137">H135</f>
        <v>14900</v>
      </c>
      <c r="I134" s="115">
        <f t="shared" si="13"/>
        <v>0</v>
      </c>
      <c r="J134" s="115">
        <f t="shared" si="13"/>
        <v>0</v>
      </c>
    </row>
    <row r="135" spans="1:10" ht="38.25" customHeight="1">
      <c r="A135" s="88" t="s">
        <v>191</v>
      </c>
      <c r="B135" s="87" t="s">
        <v>12</v>
      </c>
      <c r="C135" s="84" t="s">
        <v>35</v>
      </c>
      <c r="D135" s="84" t="s">
        <v>11</v>
      </c>
      <c r="E135" s="228" t="s">
        <v>193</v>
      </c>
      <c r="F135" s="229"/>
      <c r="G135" s="83"/>
      <c r="H135" s="115">
        <f t="shared" si="13"/>
        <v>14900</v>
      </c>
      <c r="I135" s="115">
        <f t="shared" si="13"/>
        <v>0</v>
      </c>
      <c r="J135" s="115">
        <f t="shared" si="13"/>
        <v>0</v>
      </c>
    </row>
    <row r="136" spans="1:10" ht="38.25" customHeight="1">
      <c r="A136" s="88" t="s">
        <v>112</v>
      </c>
      <c r="B136" s="87" t="s">
        <v>12</v>
      </c>
      <c r="C136" s="84" t="s">
        <v>35</v>
      </c>
      <c r="D136" s="84" t="s">
        <v>11</v>
      </c>
      <c r="E136" s="228" t="s">
        <v>193</v>
      </c>
      <c r="F136" s="229"/>
      <c r="G136" s="70" t="s">
        <v>16</v>
      </c>
      <c r="H136" s="116">
        <f t="shared" si="13"/>
        <v>14900</v>
      </c>
      <c r="I136" s="116">
        <f t="shared" si="13"/>
        <v>0</v>
      </c>
      <c r="J136" s="116">
        <f t="shared" si="13"/>
        <v>0</v>
      </c>
    </row>
    <row r="137" spans="1:10" ht="38.25" customHeight="1">
      <c r="A137" s="72" t="s">
        <v>119</v>
      </c>
      <c r="B137" s="70" t="s">
        <v>12</v>
      </c>
      <c r="C137" s="84" t="s">
        <v>35</v>
      </c>
      <c r="D137" s="84" t="s">
        <v>11</v>
      </c>
      <c r="E137" s="228" t="s">
        <v>193</v>
      </c>
      <c r="F137" s="229"/>
      <c r="G137" s="70" t="s">
        <v>114</v>
      </c>
      <c r="H137" s="116">
        <f t="shared" si="13"/>
        <v>14900</v>
      </c>
      <c r="I137" s="116">
        <f t="shared" si="13"/>
        <v>0</v>
      </c>
      <c r="J137" s="116">
        <f t="shared" si="13"/>
        <v>0</v>
      </c>
    </row>
    <row r="138" spans="1:10" ht="38.25" customHeight="1">
      <c r="A138" s="72" t="s">
        <v>194</v>
      </c>
      <c r="B138" s="70" t="s">
        <v>12</v>
      </c>
      <c r="C138" s="84" t="s">
        <v>35</v>
      </c>
      <c r="D138" s="84" t="s">
        <v>11</v>
      </c>
      <c r="E138" s="228" t="s">
        <v>193</v>
      </c>
      <c r="F138" s="229"/>
      <c r="G138" s="70" t="s">
        <v>195</v>
      </c>
      <c r="H138" s="116">
        <f>'пр 4'!H137</f>
        <v>14900</v>
      </c>
      <c r="I138" s="116">
        <f>'пр 4'!I137</f>
        <v>0</v>
      </c>
      <c r="J138" s="116">
        <f>'пр 4'!J137</f>
        <v>0</v>
      </c>
    </row>
    <row r="139" spans="1:10" ht="18" customHeight="1">
      <c r="A139" s="99" t="s">
        <v>37</v>
      </c>
      <c r="B139" s="83" t="s">
        <v>12</v>
      </c>
      <c r="C139" s="84" t="s">
        <v>35</v>
      </c>
      <c r="D139" s="84" t="s">
        <v>32</v>
      </c>
      <c r="E139" s="231" t="s">
        <v>105</v>
      </c>
      <c r="F139" s="232"/>
      <c r="G139" s="84"/>
      <c r="H139" s="115">
        <f>H140+H149+H157+H161</f>
        <v>3840.9176500000003</v>
      </c>
      <c r="I139" s="115">
        <f>I140+I149+I157+I161</f>
        <v>2713.16</v>
      </c>
      <c r="J139" s="115">
        <f>J140+J149+J157+J161</f>
        <v>2714.16</v>
      </c>
    </row>
    <row r="140" spans="1:10" ht="20.25" customHeight="1">
      <c r="A140" s="99" t="s">
        <v>38</v>
      </c>
      <c r="B140" s="83" t="s">
        <v>12</v>
      </c>
      <c r="C140" s="84" t="s">
        <v>35</v>
      </c>
      <c r="D140" s="84" t="s">
        <v>32</v>
      </c>
      <c r="E140" s="231" t="s">
        <v>105</v>
      </c>
      <c r="F140" s="232"/>
      <c r="G140" s="84" t="s">
        <v>82</v>
      </c>
      <c r="H140" s="115">
        <f aca="true" t="shared" si="14" ref="H140:J145">H141</f>
        <v>1000</v>
      </c>
      <c r="I140" s="115">
        <f t="shared" si="14"/>
        <v>650</v>
      </c>
      <c r="J140" s="115">
        <f t="shared" si="14"/>
        <v>650</v>
      </c>
    </row>
    <row r="141" spans="1:10" ht="24.75" customHeight="1">
      <c r="A141" s="106" t="s">
        <v>104</v>
      </c>
      <c r="B141" s="6">
        <v>716</v>
      </c>
      <c r="C141" s="84" t="s">
        <v>35</v>
      </c>
      <c r="D141" s="84" t="s">
        <v>32</v>
      </c>
      <c r="E141" s="228" t="s">
        <v>109</v>
      </c>
      <c r="F141" s="230"/>
      <c r="G141" s="6" t="s">
        <v>82</v>
      </c>
      <c r="H141" s="116">
        <f t="shared" si="14"/>
        <v>1000</v>
      </c>
      <c r="I141" s="116">
        <f t="shared" si="14"/>
        <v>650</v>
      </c>
      <c r="J141" s="116">
        <f t="shared" si="14"/>
        <v>650</v>
      </c>
    </row>
    <row r="142" spans="1:10" ht="39" customHeight="1">
      <c r="A142" s="106" t="s">
        <v>108</v>
      </c>
      <c r="B142" s="6">
        <v>716</v>
      </c>
      <c r="C142" s="84" t="s">
        <v>35</v>
      </c>
      <c r="D142" s="84" t="s">
        <v>32</v>
      </c>
      <c r="E142" s="228" t="s">
        <v>109</v>
      </c>
      <c r="F142" s="230"/>
      <c r="G142" s="6" t="s">
        <v>82</v>
      </c>
      <c r="H142" s="116">
        <f t="shared" si="14"/>
        <v>1000</v>
      </c>
      <c r="I142" s="116">
        <f t="shared" si="14"/>
        <v>650</v>
      </c>
      <c r="J142" s="116">
        <f t="shared" si="14"/>
        <v>650</v>
      </c>
    </row>
    <row r="143" spans="1:10" ht="24.75" customHeight="1">
      <c r="A143" s="29" t="s">
        <v>60</v>
      </c>
      <c r="B143" s="6">
        <v>716</v>
      </c>
      <c r="C143" s="84" t="s">
        <v>35</v>
      </c>
      <c r="D143" s="84" t="s">
        <v>32</v>
      </c>
      <c r="E143" s="228" t="s">
        <v>100</v>
      </c>
      <c r="F143" s="230"/>
      <c r="G143" s="6" t="s">
        <v>82</v>
      </c>
      <c r="H143" s="116">
        <f t="shared" si="14"/>
        <v>1000</v>
      </c>
      <c r="I143" s="116">
        <f t="shared" si="14"/>
        <v>650</v>
      </c>
      <c r="J143" s="116">
        <f t="shared" si="14"/>
        <v>650</v>
      </c>
    </row>
    <row r="144" spans="1:10" ht="24.75" customHeight="1">
      <c r="A144" s="8" t="s">
        <v>38</v>
      </c>
      <c r="B144" s="6">
        <v>716</v>
      </c>
      <c r="C144" s="84" t="s">
        <v>35</v>
      </c>
      <c r="D144" s="84" t="s">
        <v>32</v>
      </c>
      <c r="E144" s="228" t="s">
        <v>131</v>
      </c>
      <c r="F144" s="230"/>
      <c r="G144" s="6" t="s">
        <v>82</v>
      </c>
      <c r="H144" s="116">
        <f t="shared" si="14"/>
        <v>1000</v>
      </c>
      <c r="I144" s="116">
        <f t="shared" si="14"/>
        <v>650</v>
      </c>
      <c r="J144" s="116">
        <f t="shared" si="14"/>
        <v>650</v>
      </c>
    </row>
    <row r="145" spans="1:10" ht="24.75" customHeight="1">
      <c r="A145" s="88" t="s">
        <v>112</v>
      </c>
      <c r="B145" s="87" t="s">
        <v>12</v>
      </c>
      <c r="C145" s="84" t="s">
        <v>35</v>
      </c>
      <c r="D145" s="84" t="s">
        <v>32</v>
      </c>
      <c r="E145" s="228" t="s">
        <v>131</v>
      </c>
      <c r="F145" s="230"/>
      <c r="G145" s="83" t="s">
        <v>16</v>
      </c>
      <c r="H145" s="115">
        <f t="shared" si="14"/>
        <v>1000</v>
      </c>
      <c r="I145" s="115">
        <f t="shared" si="14"/>
        <v>650</v>
      </c>
      <c r="J145" s="115">
        <f t="shared" si="14"/>
        <v>650</v>
      </c>
    </row>
    <row r="146" spans="1:10" ht="36" customHeight="1">
      <c r="A146" s="72" t="s">
        <v>119</v>
      </c>
      <c r="B146" s="70" t="s">
        <v>12</v>
      </c>
      <c r="C146" s="84" t="s">
        <v>35</v>
      </c>
      <c r="D146" s="84" t="s">
        <v>32</v>
      </c>
      <c r="E146" s="228" t="s">
        <v>131</v>
      </c>
      <c r="F146" s="230"/>
      <c r="G146" s="70" t="s">
        <v>114</v>
      </c>
      <c r="H146" s="116">
        <f>H147+H148</f>
        <v>1000</v>
      </c>
      <c r="I146" s="116">
        <f>I147+I148</f>
        <v>650</v>
      </c>
      <c r="J146" s="116">
        <f>J147+J148</f>
        <v>650</v>
      </c>
    </row>
    <row r="147" spans="1:10" ht="34.5" customHeight="1">
      <c r="A147" s="72" t="s">
        <v>115</v>
      </c>
      <c r="B147" s="70" t="s">
        <v>12</v>
      </c>
      <c r="C147" s="84" t="s">
        <v>35</v>
      </c>
      <c r="D147" s="84" t="s">
        <v>32</v>
      </c>
      <c r="E147" s="228" t="s">
        <v>131</v>
      </c>
      <c r="F147" s="230"/>
      <c r="G147" s="70" t="s">
        <v>79</v>
      </c>
      <c r="H147" s="116">
        <f>'пр 4'!H150</f>
        <v>450</v>
      </c>
      <c r="I147" s="116">
        <f>'пр 4'!I150</f>
        <v>350</v>
      </c>
      <c r="J147" s="116">
        <f>'пр 4'!J150</f>
        <v>350</v>
      </c>
    </row>
    <row r="148" spans="1:10" ht="20.25" customHeight="1">
      <c r="A148" s="72" t="s">
        <v>172</v>
      </c>
      <c r="B148" s="70" t="s">
        <v>12</v>
      </c>
      <c r="C148" s="84" t="s">
        <v>35</v>
      </c>
      <c r="D148" s="84" t="s">
        <v>32</v>
      </c>
      <c r="E148" s="228" t="s">
        <v>131</v>
      </c>
      <c r="F148" s="230"/>
      <c r="G148" s="70" t="s">
        <v>171</v>
      </c>
      <c r="H148" s="116">
        <f>'пр 4'!H151</f>
        <v>550</v>
      </c>
      <c r="I148" s="116">
        <f>'пр 4'!I151</f>
        <v>300</v>
      </c>
      <c r="J148" s="116">
        <f>'пр 4'!J151</f>
        <v>300</v>
      </c>
    </row>
    <row r="149" spans="1:10" ht="24.75" customHeight="1">
      <c r="A149" s="99" t="s">
        <v>39</v>
      </c>
      <c r="B149" s="83" t="s">
        <v>12</v>
      </c>
      <c r="C149" s="84" t="s">
        <v>35</v>
      </c>
      <c r="D149" s="84" t="s">
        <v>32</v>
      </c>
      <c r="E149" s="231" t="s">
        <v>105</v>
      </c>
      <c r="F149" s="232"/>
      <c r="G149" s="84"/>
      <c r="H149" s="115">
        <f aca="true" t="shared" si="15" ref="H149:J159">H150</f>
        <v>1892.71765</v>
      </c>
      <c r="I149" s="115">
        <f t="shared" si="15"/>
        <v>1600</v>
      </c>
      <c r="J149" s="115">
        <f t="shared" si="15"/>
        <v>1600</v>
      </c>
    </row>
    <row r="150" spans="1:10" ht="24.75" customHeight="1">
      <c r="A150" s="106" t="s">
        <v>104</v>
      </c>
      <c r="B150" s="6">
        <v>716</v>
      </c>
      <c r="C150" s="84" t="s">
        <v>35</v>
      </c>
      <c r="D150" s="84" t="s">
        <v>32</v>
      </c>
      <c r="E150" s="228" t="s">
        <v>109</v>
      </c>
      <c r="F150" s="230"/>
      <c r="G150" s="6" t="s">
        <v>82</v>
      </c>
      <c r="H150" s="116">
        <f t="shared" si="15"/>
        <v>1892.71765</v>
      </c>
      <c r="I150" s="116">
        <f t="shared" si="15"/>
        <v>1600</v>
      </c>
      <c r="J150" s="116">
        <f t="shared" si="15"/>
        <v>1600</v>
      </c>
    </row>
    <row r="151" spans="1:10" ht="38.25" customHeight="1">
      <c r="A151" s="106" t="s">
        <v>108</v>
      </c>
      <c r="B151" s="6">
        <v>716</v>
      </c>
      <c r="C151" s="84" t="s">
        <v>35</v>
      </c>
      <c r="D151" s="84" t="s">
        <v>32</v>
      </c>
      <c r="E151" s="228" t="s">
        <v>109</v>
      </c>
      <c r="F151" s="230"/>
      <c r="G151" s="6" t="s">
        <v>82</v>
      </c>
      <c r="H151" s="116">
        <f t="shared" si="15"/>
        <v>1892.71765</v>
      </c>
      <c r="I151" s="116">
        <f t="shared" si="15"/>
        <v>1600</v>
      </c>
      <c r="J151" s="116">
        <f t="shared" si="15"/>
        <v>1600</v>
      </c>
    </row>
    <row r="152" spans="1:10" ht="36" customHeight="1">
      <c r="A152" s="29" t="s">
        <v>60</v>
      </c>
      <c r="B152" s="6">
        <v>716</v>
      </c>
      <c r="C152" s="84" t="s">
        <v>35</v>
      </c>
      <c r="D152" s="84" t="s">
        <v>32</v>
      </c>
      <c r="E152" s="228" t="s">
        <v>100</v>
      </c>
      <c r="F152" s="230"/>
      <c r="G152" s="6" t="s">
        <v>82</v>
      </c>
      <c r="H152" s="116">
        <f t="shared" si="15"/>
        <v>1892.71765</v>
      </c>
      <c r="I152" s="116">
        <f t="shared" si="15"/>
        <v>1600</v>
      </c>
      <c r="J152" s="116">
        <f t="shared" si="15"/>
        <v>1600</v>
      </c>
    </row>
    <row r="153" spans="1:10" ht="27" customHeight="1">
      <c r="A153" s="8" t="s">
        <v>39</v>
      </c>
      <c r="B153" s="6">
        <v>716</v>
      </c>
      <c r="C153" s="84" t="s">
        <v>35</v>
      </c>
      <c r="D153" s="84" t="s">
        <v>32</v>
      </c>
      <c r="E153" s="228" t="s">
        <v>132</v>
      </c>
      <c r="F153" s="230"/>
      <c r="G153" s="6" t="s">
        <v>82</v>
      </c>
      <c r="H153" s="116">
        <f>H154</f>
        <v>1892.71765</v>
      </c>
      <c r="I153" s="116">
        <f t="shared" si="15"/>
        <v>1600</v>
      </c>
      <c r="J153" s="116">
        <f t="shared" si="15"/>
        <v>1600</v>
      </c>
    </row>
    <row r="154" spans="1:10" ht="27.75" customHeight="1">
      <c r="A154" s="88" t="s">
        <v>112</v>
      </c>
      <c r="B154" s="87" t="s">
        <v>12</v>
      </c>
      <c r="C154" s="84" t="s">
        <v>35</v>
      </c>
      <c r="D154" s="84" t="s">
        <v>32</v>
      </c>
      <c r="E154" s="228" t="s">
        <v>132</v>
      </c>
      <c r="F154" s="230"/>
      <c r="G154" s="83" t="s">
        <v>16</v>
      </c>
      <c r="H154" s="115">
        <f t="shared" si="15"/>
        <v>1892.71765</v>
      </c>
      <c r="I154" s="115">
        <f t="shared" si="15"/>
        <v>1600</v>
      </c>
      <c r="J154" s="115">
        <f t="shared" si="15"/>
        <v>1600</v>
      </c>
    </row>
    <row r="155" spans="1:10" ht="33.75" customHeight="1">
      <c r="A155" s="72" t="s">
        <v>119</v>
      </c>
      <c r="B155" s="70" t="s">
        <v>12</v>
      </c>
      <c r="C155" s="84" t="s">
        <v>35</v>
      </c>
      <c r="D155" s="84" t="s">
        <v>32</v>
      </c>
      <c r="E155" s="228" t="s">
        <v>132</v>
      </c>
      <c r="F155" s="230"/>
      <c r="G155" s="70" t="s">
        <v>114</v>
      </c>
      <c r="H155" s="116">
        <f t="shared" si="15"/>
        <v>1892.71765</v>
      </c>
      <c r="I155" s="116">
        <f t="shared" si="15"/>
        <v>1600</v>
      </c>
      <c r="J155" s="116">
        <f t="shared" si="15"/>
        <v>1600</v>
      </c>
    </row>
    <row r="156" spans="1:10" ht="24.75" customHeight="1">
      <c r="A156" s="72" t="s">
        <v>115</v>
      </c>
      <c r="B156" s="70" t="s">
        <v>12</v>
      </c>
      <c r="C156" s="84" t="s">
        <v>35</v>
      </c>
      <c r="D156" s="84" t="s">
        <v>32</v>
      </c>
      <c r="E156" s="228" t="s">
        <v>132</v>
      </c>
      <c r="F156" s="230"/>
      <c r="G156" s="70" t="s">
        <v>79</v>
      </c>
      <c r="H156" s="116">
        <f>'пр 4'!H159</f>
        <v>1892.71765</v>
      </c>
      <c r="I156" s="116">
        <f>'пр 4'!I159</f>
        <v>1600</v>
      </c>
      <c r="J156" s="116">
        <f>'пр 4'!J159</f>
        <v>1600</v>
      </c>
    </row>
    <row r="157" spans="1:10" ht="36" customHeight="1" hidden="1">
      <c r="A157" s="23" t="s">
        <v>160</v>
      </c>
      <c r="B157" s="17">
        <v>716</v>
      </c>
      <c r="C157" s="84" t="s">
        <v>35</v>
      </c>
      <c r="D157" s="84" t="s">
        <v>32</v>
      </c>
      <c r="E157" s="231" t="s">
        <v>159</v>
      </c>
      <c r="F157" s="232"/>
      <c r="G157" s="17" t="s">
        <v>82</v>
      </c>
      <c r="H157" s="115">
        <f>H158</f>
        <v>0</v>
      </c>
      <c r="I157" s="115">
        <f>I158</f>
        <v>1</v>
      </c>
      <c r="J157" s="115">
        <f>J158</f>
        <v>2</v>
      </c>
    </row>
    <row r="158" spans="1:10" ht="24.75" customHeight="1" hidden="1">
      <c r="A158" s="72" t="s">
        <v>112</v>
      </c>
      <c r="B158" s="70" t="s">
        <v>12</v>
      </c>
      <c r="C158" s="74" t="s">
        <v>35</v>
      </c>
      <c r="D158" s="74" t="s">
        <v>32</v>
      </c>
      <c r="E158" s="228" t="s">
        <v>159</v>
      </c>
      <c r="F158" s="229"/>
      <c r="G158" s="73" t="s">
        <v>16</v>
      </c>
      <c r="H158" s="116">
        <f t="shared" si="15"/>
        <v>0</v>
      </c>
      <c r="I158" s="116">
        <f t="shared" si="15"/>
        <v>1</v>
      </c>
      <c r="J158" s="116">
        <f t="shared" si="15"/>
        <v>2</v>
      </c>
    </row>
    <row r="159" spans="1:10" ht="42.75" customHeight="1" hidden="1">
      <c r="A159" s="72" t="s">
        <v>119</v>
      </c>
      <c r="B159" s="70" t="s">
        <v>12</v>
      </c>
      <c r="C159" s="84" t="s">
        <v>35</v>
      </c>
      <c r="D159" s="84" t="s">
        <v>32</v>
      </c>
      <c r="E159" s="228" t="s">
        <v>159</v>
      </c>
      <c r="F159" s="229"/>
      <c r="G159" s="70" t="s">
        <v>114</v>
      </c>
      <c r="H159" s="116">
        <f t="shared" si="15"/>
        <v>0</v>
      </c>
      <c r="I159" s="116">
        <f t="shared" si="15"/>
        <v>1</v>
      </c>
      <c r="J159" s="116">
        <f t="shared" si="15"/>
        <v>2</v>
      </c>
    </row>
    <row r="160" spans="1:10" ht="39.75" customHeight="1" hidden="1">
      <c r="A160" s="72" t="s">
        <v>115</v>
      </c>
      <c r="B160" s="70" t="s">
        <v>12</v>
      </c>
      <c r="C160" s="84" t="s">
        <v>35</v>
      </c>
      <c r="D160" s="84" t="s">
        <v>32</v>
      </c>
      <c r="E160" s="228" t="s">
        <v>159</v>
      </c>
      <c r="F160" s="229"/>
      <c r="G160" s="70" t="s">
        <v>79</v>
      </c>
      <c r="H160" s="116">
        <v>0</v>
      </c>
      <c r="I160" s="116">
        <v>1</v>
      </c>
      <c r="J160" s="116">
        <v>2</v>
      </c>
    </row>
    <row r="161" spans="1:10" s="51" customFormat="1" ht="30.75" customHeight="1">
      <c r="A161" s="135" t="s">
        <v>167</v>
      </c>
      <c r="B161" s="83" t="s">
        <v>12</v>
      </c>
      <c r="C161" s="83" t="s">
        <v>35</v>
      </c>
      <c r="D161" s="83" t="s">
        <v>32</v>
      </c>
      <c r="E161" s="234" t="s">
        <v>152</v>
      </c>
      <c r="F161" s="235"/>
      <c r="G161" s="83" t="s">
        <v>82</v>
      </c>
      <c r="H161" s="115">
        <f>H162</f>
        <v>948.2</v>
      </c>
      <c r="I161" s="115">
        <f aca="true" t="shared" si="16" ref="I161:J163">I162</f>
        <v>462.16</v>
      </c>
      <c r="J161" s="115">
        <f t="shared" si="16"/>
        <v>462.16</v>
      </c>
    </row>
    <row r="162" spans="1:10" s="63" customFormat="1" ht="24.75" customHeight="1">
      <c r="A162" s="88" t="s">
        <v>112</v>
      </c>
      <c r="B162" s="70" t="s">
        <v>12</v>
      </c>
      <c r="C162" s="70" t="s">
        <v>35</v>
      </c>
      <c r="D162" s="70" t="s">
        <v>32</v>
      </c>
      <c r="E162" s="236" t="s">
        <v>152</v>
      </c>
      <c r="F162" s="237"/>
      <c r="G162" s="83" t="s">
        <v>16</v>
      </c>
      <c r="H162" s="116">
        <f>H163</f>
        <v>948.2</v>
      </c>
      <c r="I162" s="116">
        <f t="shared" si="16"/>
        <v>462.16</v>
      </c>
      <c r="J162" s="116">
        <f t="shared" si="16"/>
        <v>462.16</v>
      </c>
    </row>
    <row r="163" spans="1:10" ht="36" customHeight="1">
      <c r="A163" s="72" t="s">
        <v>119</v>
      </c>
      <c r="B163" s="70" t="s">
        <v>12</v>
      </c>
      <c r="C163" s="70" t="s">
        <v>35</v>
      </c>
      <c r="D163" s="70" t="s">
        <v>32</v>
      </c>
      <c r="E163" s="236" t="s">
        <v>152</v>
      </c>
      <c r="F163" s="237"/>
      <c r="G163" s="70" t="s">
        <v>114</v>
      </c>
      <c r="H163" s="116">
        <f>H164</f>
        <v>948.2</v>
      </c>
      <c r="I163" s="116">
        <f t="shared" si="16"/>
        <v>462.16</v>
      </c>
      <c r="J163" s="116">
        <f t="shared" si="16"/>
        <v>462.16</v>
      </c>
    </row>
    <row r="164" spans="1:10" ht="37.5" customHeight="1">
      <c r="A164" s="72" t="s">
        <v>115</v>
      </c>
      <c r="B164" s="70" t="s">
        <v>12</v>
      </c>
      <c r="C164" s="70" t="s">
        <v>35</v>
      </c>
      <c r="D164" s="70" t="s">
        <v>32</v>
      </c>
      <c r="E164" s="236" t="s">
        <v>152</v>
      </c>
      <c r="F164" s="237"/>
      <c r="G164" s="70" t="s">
        <v>79</v>
      </c>
      <c r="H164" s="116">
        <f>'пр 4'!H173</f>
        <v>948.2</v>
      </c>
      <c r="I164" s="116">
        <f>'пр 4'!I173</f>
        <v>462.16</v>
      </c>
      <c r="J164" s="116">
        <f>'пр 4'!J173</f>
        <v>462.16</v>
      </c>
    </row>
    <row r="165" spans="1:10" ht="12.75">
      <c r="A165" s="86" t="s">
        <v>156</v>
      </c>
      <c r="B165" s="83" t="s">
        <v>12</v>
      </c>
      <c r="C165" s="83" t="s">
        <v>41</v>
      </c>
      <c r="D165" s="83"/>
      <c r="E165" s="228"/>
      <c r="F165" s="230"/>
      <c r="G165" s="83"/>
      <c r="H165" s="115">
        <f>H166</f>
        <v>10444.35209</v>
      </c>
      <c r="I165" s="115">
        <f>I166</f>
        <v>8248</v>
      </c>
      <c r="J165" s="115">
        <f>J166</f>
        <v>8248</v>
      </c>
    </row>
    <row r="166" spans="1:10" ht="22.5" customHeight="1">
      <c r="A166" s="86" t="s">
        <v>40</v>
      </c>
      <c r="B166" s="83" t="s">
        <v>12</v>
      </c>
      <c r="C166" s="83" t="s">
        <v>41</v>
      </c>
      <c r="D166" s="83" t="s">
        <v>10</v>
      </c>
      <c r="E166" s="231" t="s">
        <v>105</v>
      </c>
      <c r="F166" s="232"/>
      <c r="G166" s="83"/>
      <c r="H166" s="115">
        <f>H167+H183</f>
        <v>10444.35209</v>
      </c>
      <c r="I166" s="115">
        <f>I167+I183</f>
        <v>8248</v>
      </c>
      <c r="J166" s="115">
        <f>J167+J183</f>
        <v>8248</v>
      </c>
    </row>
    <row r="167" spans="1:10" ht="28.5" customHeight="1">
      <c r="A167" s="106" t="s">
        <v>126</v>
      </c>
      <c r="B167" s="6">
        <v>716</v>
      </c>
      <c r="C167" s="70" t="s">
        <v>41</v>
      </c>
      <c r="D167" s="70" t="s">
        <v>10</v>
      </c>
      <c r="E167" s="240" t="s">
        <v>134</v>
      </c>
      <c r="F167" s="241"/>
      <c r="G167" s="6" t="s">
        <v>82</v>
      </c>
      <c r="H167" s="116">
        <f>H169</f>
        <v>10444.35209</v>
      </c>
      <c r="I167" s="116">
        <f>I169</f>
        <v>8248</v>
      </c>
      <c r="J167" s="116">
        <f>J169</f>
        <v>8248</v>
      </c>
    </row>
    <row r="168" spans="1:10" ht="37.5" customHeight="1">
      <c r="A168" s="106" t="s">
        <v>133</v>
      </c>
      <c r="B168" s="6">
        <v>716</v>
      </c>
      <c r="C168" s="70" t="s">
        <v>41</v>
      </c>
      <c r="D168" s="70" t="s">
        <v>10</v>
      </c>
      <c r="E168" s="240" t="s">
        <v>134</v>
      </c>
      <c r="F168" s="241"/>
      <c r="G168" s="6" t="s">
        <v>82</v>
      </c>
      <c r="H168" s="116">
        <f>H169</f>
        <v>10444.35209</v>
      </c>
      <c r="I168" s="116">
        <f>I169</f>
        <v>8248</v>
      </c>
      <c r="J168" s="116">
        <f>J169</f>
        <v>8248</v>
      </c>
    </row>
    <row r="169" spans="1:10" ht="38.25">
      <c r="A169" s="29" t="s">
        <v>69</v>
      </c>
      <c r="B169" s="5" t="s">
        <v>12</v>
      </c>
      <c r="C169" s="70" t="s">
        <v>41</v>
      </c>
      <c r="D169" s="70" t="s">
        <v>10</v>
      </c>
      <c r="E169" s="240" t="s">
        <v>135</v>
      </c>
      <c r="F169" s="241"/>
      <c r="G169" s="5"/>
      <c r="H169" s="116">
        <f>H170+H173+H176+H180</f>
        <v>10444.35209</v>
      </c>
      <c r="I169" s="116">
        <f>I170+I173+I176+I180</f>
        <v>8248</v>
      </c>
      <c r="J169" s="116">
        <f>J170+J173+J176+J180</f>
        <v>8248</v>
      </c>
    </row>
    <row r="170" spans="1:10" ht="22.5">
      <c r="A170" s="8" t="s">
        <v>110</v>
      </c>
      <c r="B170" s="5" t="s">
        <v>12</v>
      </c>
      <c r="C170" s="70" t="s">
        <v>41</v>
      </c>
      <c r="D170" s="70" t="s">
        <v>10</v>
      </c>
      <c r="E170" s="240" t="s">
        <v>135</v>
      </c>
      <c r="F170" s="241"/>
      <c r="G170" s="5" t="s">
        <v>136</v>
      </c>
      <c r="H170" s="116">
        <f>H172+H171</f>
        <v>6928</v>
      </c>
      <c r="I170" s="116">
        <f>I172+I171</f>
        <v>6928</v>
      </c>
      <c r="J170" s="116">
        <f>J172+J171</f>
        <v>6928</v>
      </c>
    </row>
    <row r="171" spans="1:10" ht="27" customHeight="1">
      <c r="A171" s="72" t="str">
        <f>'пр 3'!A126</f>
        <v>Фонд оплаты труда казенных учреждений и взносы по обязательному социальному страхованию</v>
      </c>
      <c r="B171" s="70" t="s">
        <v>12</v>
      </c>
      <c r="C171" s="70" t="s">
        <v>41</v>
      </c>
      <c r="D171" s="70" t="s">
        <v>10</v>
      </c>
      <c r="E171" s="240" t="s">
        <v>135</v>
      </c>
      <c r="F171" s="241"/>
      <c r="G171" s="70" t="s">
        <v>87</v>
      </c>
      <c r="H171" s="116">
        <f>'пр 4'!H184</f>
        <v>5321</v>
      </c>
      <c r="I171" s="116">
        <f>'пр 4'!I184</f>
        <v>5321</v>
      </c>
      <c r="J171" s="116">
        <f>'пр 4'!J184</f>
        <v>5321</v>
      </c>
    </row>
    <row r="172" spans="1:10" ht="37.5" customHeight="1">
      <c r="A172" s="72" t="str">
        <f>'пр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172" s="70" t="s">
        <v>12</v>
      </c>
      <c r="C172" s="70" t="s">
        <v>41</v>
      </c>
      <c r="D172" s="70" t="s">
        <v>10</v>
      </c>
      <c r="E172" s="240" t="s">
        <v>135</v>
      </c>
      <c r="F172" s="241"/>
      <c r="G172" s="70" t="s">
        <v>101</v>
      </c>
      <c r="H172" s="116">
        <f>'пр 4'!H185</f>
        <v>1607</v>
      </c>
      <c r="I172" s="116">
        <f>'пр 4'!I185</f>
        <v>1607</v>
      </c>
      <c r="J172" s="116">
        <f>'пр 4'!J185</f>
        <v>1607</v>
      </c>
    </row>
    <row r="173" spans="1:10" ht="22.5">
      <c r="A173" s="72" t="s">
        <v>112</v>
      </c>
      <c r="B173" s="87" t="s">
        <v>12</v>
      </c>
      <c r="C173" s="70" t="s">
        <v>41</v>
      </c>
      <c r="D173" s="70" t="s">
        <v>10</v>
      </c>
      <c r="E173" s="240" t="s">
        <v>135</v>
      </c>
      <c r="F173" s="241"/>
      <c r="G173" s="83" t="s">
        <v>16</v>
      </c>
      <c r="H173" s="115">
        <f>H175</f>
        <v>65</v>
      </c>
      <c r="I173" s="115">
        <f>I175</f>
        <v>50</v>
      </c>
      <c r="J173" s="115">
        <f>J175</f>
        <v>50</v>
      </c>
    </row>
    <row r="174" spans="1:10" ht="33.75">
      <c r="A174" s="72" t="s">
        <v>119</v>
      </c>
      <c r="B174" s="70" t="s">
        <v>12</v>
      </c>
      <c r="C174" s="70" t="s">
        <v>41</v>
      </c>
      <c r="D174" s="70" t="s">
        <v>10</v>
      </c>
      <c r="E174" s="240" t="s">
        <v>135</v>
      </c>
      <c r="F174" s="241"/>
      <c r="G174" s="70" t="s">
        <v>114</v>
      </c>
      <c r="H174" s="116">
        <f>H175</f>
        <v>65</v>
      </c>
      <c r="I174" s="116">
        <f>I175</f>
        <v>50</v>
      </c>
      <c r="J174" s="116">
        <f>J175</f>
        <v>50</v>
      </c>
    </row>
    <row r="175" spans="1:10" ht="22.5">
      <c r="A175" s="113" t="s">
        <v>92</v>
      </c>
      <c r="B175" s="70" t="s">
        <v>12</v>
      </c>
      <c r="C175" s="70" t="s">
        <v>41</v>
      </c>
      <c r="D175" s="70" t="s">
        <v>10</v>
      </c>
      <c r="E175" s="240" t="s">
        <v>135</v>
      </c>
      <c r="F175" s="241"/>
      <c r="G175" s="70" t="s">
        <v>91</v>
      </c>
      <c r="H175" s="116">
        <f>'пр 4'!H188</f>
        <v>65</v>
      </c>
      <c r="I175" s="116">
        <f>'пр 4'!I188</f>
        <v>50</v>
      </c>
      <c r="J175" s="116">
        <f>'пр 4'!J188</f>
        <v>50</v>
      </c>
    </row>
    <row r="176" spans="1:10" ht="26.25" customHeight="1">
      <c r="A176" s="88" t="s">
        <v>112</v>
      </c>
      <c r="B176" s="87" t="s">
        <v>12</v>
      </c>
      <c r="C176" s="70" t="s">
        <v>41</v>
      </c>
      <c r="D176" s="70" t="s">
        <v>10</v>
      </c>
      <c r="E176" s="240" t="s">
        <v>135</v>
      </c>
      <c r="F176" s="241"/>
      <c r="G176" s="83" t="s">
        <v>16</v>
      </c>
      <c r="H176" s="115">
        <f>H177</f>
        <v>3446.35209</v>
      </c>
      <c r="I176" s="115">
        <f>I177</f>
        <v>1270</v>
      </c>
      <c r="J176" s="115">
        <f>J177</f>
        <v>1270</v>
      </c>
    </row>
    <row r="177" spans="1:10" ht="33.75" customHeight="1">
      <c r="A177" s="72" t="s">
        <v>119</v>
      </c>
      <c r="B177" s="70" t="s">
        <v>12</v>
      </c>
      <c r="C177" s="70" t="s">
        <v>41</v>
      </c>
      <c r="D177" s="70" t="s">
        <v>10</v>
      </c>
      <c r="E177" s="240" t="s">
        <v>135</v>
      </c>
      <c r="F177" s="241"/>
      <c r="G177" s="70" t="s">
        <v>114</v>
      </c>
      <c r="H177" s="116">
        <f>H178+H179</f>
        <v>3446.35209</v>
      </c>
      <c r="I177" s="116">
        <f>I178+I179</f>
        <v>1270</v>
      </c>
      <c r="J177" s="116">
        <f>J178+J179</f>
        <v>1270</v>
      </c>
    </row>
    <row r="178" spans="1:10" ht="41.25" customHeight="1">
      <c r="A178" s="72" t="s">
        <v>115</v>
      </c>
      <c r="B178" s="70" t="s">
        <v>12</v>
      </c>
      <c r="C178" s="70" t="s">
        <v>41</v>
      </c>
      <c r="D178" s="70" t="s">
        <v>10</v>
      </c>
      <c r="E178" s="240" t="s">
        <v>135</v>
      </c>
      <c r="F178" s="241"/>
      <c r="G178" s="70" t="s">
        <v>79</v>
      </c>
      <c r="H178" s="116">
        <f>'пр 4'!H191</f>
        <v>3076.35209</v>
      </c>
      <c r="I178" s="116">
        <f>'пр 4'!I191</f>
        <v>1000</v>
      </c>
      <c r="J178" s="116">
        <f>'пр 4'!J191</f>
        <v>1000</v>
      </c>
    </row>
    <row r="179" spans="1:10" ht="22.5" customHeight="1">
      <c r="A179" s="72" t="s">
        <v>172</v>
      </c>
      <c r="B179" s="70" t="s">
        <v>12</v>
      </c>
      <c r="C179" s="70" t="s">
        <v>41</v>
      </c>
      <c r="D179" s="70" t="s">
        <v>10</v>
      </c>
      <c r="E179" s="240" t="s">
        <v>135</v>
      </c>
      <c r="F179" s="241"/>
      <c r="G179" s="70" t="s">
        <v>171</v>
      </c>
      <c r="H179" s="116">
        <f>'пр 4'!H192</f>
        <v>370</v>
      </c>
      <c r="I179" s="116">
        <f>'пр 4'!I192</f>
        <v>270</v>
      </c>
      <c r="J179" s="116">
        <f>'пр 4'!J192</f>
        <v>270</v>
      </c>
    </row>
    <row r="180" spans="1:10" s="51" customFormat="1" ht="22.5" customHeight="1">
      <c r="A180" s="146" t="s">
        <v>177</v>
      </c>
      <c r="B180" s="87" t="s">
        <v>12</v>
      </c>
      <c r="C180" s="87" t="s">
        <v>41</v>
      </c>
      <c r="D180" s="87" t="s">
        <v>10</v>
      </c>
      <c r="E180" s="248" t="s">
        <v>135</v>
      </c>
      <c r="F180" s="232"/>
      <c r="G180" s="87" t="s">
        <v>175</v>
      </c>
      <c r="H180" s="115">
        <f aca="true" t="shared" si="17" ref="H180:J181">H181</f>
        <v>5</v>
      </c>
      <c r="I180" s="115">
        <f t="shared" si="17"/>
        <v>0</v>
      </c>
      <c r="J180" s="115">
        <f t="shared" si="17"/>
        <v>0</v>
      </c>
    </row>
    <row r="181" spans="1:10" ht="22.5" customHeight="1">
      <c r="A181" s="88" t="s">
        <v>83</v>
      </c>
      <c r="B181" s="70" t="s">
        <v>12</v>
      </c>
      <c r="C181" s="70" t="s">
        <v>41</v>
      </c>
      <c r="D181" s="70" t="s">
        <v>10</v>
      </c>
      <c r="E181" s="240" t="s">
        <v>135</v>
      </c>
      <c r="F181" s="241"/>
      <c r="G181" s="70" t="s">
        <v>174</v>
      </c>
      <c r="H181" s="116">
        <f t="shared" si="17"/>
        <v>5</v>
      </c>
      <c r="I181" s="116">
        <f t="shared" si="17"/>
        <v>0</v>
      </c>
      <c r="J181" s="116">
        <f t="shared" si="17"/>
        <v>0</v>
      </c>
    </row>
    <row r="182" spans="1:10" ht="22.5" customHeight="1">
      <c r="A182" s="72" t="s">
        <v>176</v>
      </c>
      <c r="B182" s="70" t="s">
        <v>12</v>
      </c>
      <c r="C182" s="70" t="s">
        <v>41</v>
      </c>
      <c r="D182" s="70" t="s">
        <v>10</v>
      </c>
      <c r="E182" s="240" t="s">
        <v>135</v>
      </c>
      <c r="F182" s="241"/>
      <c r="G182" s="70" t="s">
        <v>173</v>
      </c>
      <c r="H182" s="116">
        <f>'пр 4'!H195</f>
        <v>5</v>
      </c>
      <c r="I182" s="116">
        <f>'пр 4'!I195</f>
        <v>0</v>
      </c>
      <c r="J182" s="116">
        <f>'пр 4'!J195</f>
        <v>0</v>
      </c>
    </row>
    <row r="183" spans="1:10" ht="61.5" customHeight="1">
      <c r="A183" s="146" t="s">
        <v>162</v>
      </c>
      <c r="B183" s="87" t="s">
        <v>12</v>
      </c>
      <c r="C183" s="87" t="s">
        <v>41</v>
      </c>
      <c r="D183" s="87" t="s">
        <v>10</v>
      </c>
      <c r="E183" s="238" t="s">
        <v>163</v>
      </c>
      <c r="F183" s="239"/>
      <c r="G183" s="17" t="s">
        <v>82</v>
      </c>
      <c r="H183" s="115">
        <f>H184</f>
        <v>0</v>
      </c>
      <c r="I183" s="115">
        <f aca="true" t="shared" si="18" ref="I183:J185">I184</f>
        <v>0</v>
      </c>
      <c r="J183" s="115">
        <f t="shared" si="18"/>
        <v>0</v>
      </c>
    </row>
    <row r="184" spans="1:10" ht="27.75" customHeight="1">
      <c r="A184" s="72" t="s">
        <v>112</v>
      </c>
      <c r="B184" s="70" t="s">
        <v>12</v>
      </c>
      <c r="C184" s="70" t="s">
        <v>41</v>
      </c>
      <c r="D184" s="70" t="s">
        <v>10</v>
      </c>
      <c r="E184" s="246" t="s">
        <v>163</v>
      </c>
      <c r="F184" s="247"/>
      <c r="G184" s="73" t="s">
        <v>16</v>
      </c>
      <c r="H184" s="116">
        <f>H185</f>
        <v>0</v>
      </c>
      <c r="I184" s="116">
        <f t="shared" si="18"/>
        <v>0</v>
      </c>
      <c r="J184" s="116">
        <f t="shared" si="18"/>
        <v>0</v>
      </c>
    </row>
    <row r="185" spans="1:10" ht="36.75" customHeight="1">
      <c r="A185" s="72" t="s">
        <v>119</v>
      </c>
      <c r="B185" s="70" t="s">
        <v>12</v>
      </c>
      <c r="C185" s="70" t="s">
        <v>41</v>
      </c>
      <c r="D185" s="70" t="s">
        <v>10</v>
      </c>
      <c r="E185" s="246" t="s">
        <v>163</v>
      </c>
      <c r="F185" s="247"/>
      <c r="G185" s="70" t="s">
        <v>114</v>
      </c>
      <c r="H185" s="116">
        <f>H186</f>
        <v>0</v>
      </c>
      <c r="I185" s="116">
        <f t="shared" si="18"/>
        <v>0</v>
      </c>
      <c r="J185" s="116">
        <f t="shared" si="18"/>
        <v>0</v>
      </c>
    </row>
    <row r="186" spans="1:10" ht="34.5" customHeight="1">
      <c r="A186" s="72" t="s">
        <v>115</v>
      </c>
      <c r="B186" s="70" t="s">
        <v>12</v>
      </c>
      <c r="C186" s="70" t="s">
        <v>41</v>
      </c>
      <c r="D186" s="70" t="s">
        <v>10</v>
      </c>
      <c r="E186" s="246" t="s">
        <v>163</v>
      </c>
      <c r="F186" s="247"/>
      <c r="G186" s="70" t="s">
        <v>79</v>
      </c>
      <c r="H186" s="116">
        <f>'пр 4'!H199</f>
        <v>0</v>
      </c>
      <c r="I186" s="116">
        <f>'пр 4'!I199</f>
        <v>0</v>
      </c>
      <c r="J186" s="116">
        <f>'пр 4'!J199</f>
        <v>0</v>
      </c>
    </row>
    <row r="187" spans="1:10" ht="15" customHeight="1">
      <c r="A187" s="86" t="s">
        <v>140</v>
      </c>
      <c r="B187" s="83" t="s">
        <v>12</v>
      </c>
      <c r="C187" s="83" t="s">
        <v>65</v>
      </c>
      <c r="D187" s="83"/>
      <c r="E187" s="228"/>
      <c r="F187" s="230"/>
      <c r="G187" s="83"/>
      <c r="H187" s="115">
        <f aca="true" t="shared" si="19" ref="H187:J192">H188</f>
        <v>350</v>
      </c>
      <c r="I187" s="115">
        <f t="shared" si="19"/>
        <v>350</v>
      </c>
      <c r="J187" s="115">
        <f t="shared" si="19"/>
        <v>350</v>
      </c>
    </row>
    <row r="188" spans="1:10" ht="15" customHeight="1">
      <c r="A188" s="86" t="s">
        <v>140</v>
      </c>
      <c r="B188" s="83" t="s">
        <v>12</v>
      </c>
      <c r="C188" s="83" t="s">
        <v>65</v>
      </c>
      <c r="D188" s="83" t="s">
        <v>10</v>
      </c>
      <c r="E188" s="231" t="s">
        <v>105</v>
      </c>
      <c r="F188" s="232"/>
      <c r="G188" s="83"/>
      <c r="H188" s="115">
        <f t="shared" si="19"/>
        <v>350</v>
      </c>
      <c r="I188" s="115">
        <f t="shared" si="19"/>
        <v>350</v>
      </c>
      <c r="J188" s="115">
        <f t="shared" si="19"/>
        <v>350</v>
      </c>
    </row>
    <row r="189" spans="1:10" s="71" customFormat="1" ht="15" customHeight="1">
      <c r="A189" s="106" t="s">
        <v>104</v>
      </c>
      <c r="B189" s="6">
        <v>716</v>
      </c>
      <c r="C189" s="84" t="s">
        <v>65</v>
      </c>
      <c r="D189" s="84" t="s">
        <v>10</v>
      </c>
      <c r="E189" s="228" t="s">
        <v>109</v>
      </c>
      <c r="F189" s="229"/>
      <c r="G189" s="6" t="s">
        <v>82</v>
      </c>
      <c r="H189" s="116">
        <f t="shared" si="19"/>
        <v>350</v>
      </c>
      <c r="I189" s="116">
        <f t="shared" si="19"/>
        <v>350</v>
      </c>
      <c r="J189" s="116">
        <f t="shared" si="19"/>
        <v>350</v>
      </c>
    </row>
    <row r="190" spans="1:10" s="71" customFormat="1" ht="38.25" customHeight="1">
      <c r="A190" s="106" t="s">
        <v>108</v>
      </c>
      <c r="B190" s="6">
        <v>716</v>
      </c>
      <c r="C190" s="84" t="s">
        <v>65</v>
      </c>
      <c r="D190" s="84" t="s">
        <v>10</v>
      </c>
      <c r="E190" s="228" t="s">
        <v>109</v>
      </c>
      <c r="F190" s="229"/>
      <c r="G190" s="6" t="s">
        <v>82</v>
      </c>
      <c r="H190" s="116">
        <f t="shared" si="19"/>
        <v>350</v>
      </c>
      <c r="I190" s="116">
        <f t="shared" si="19"/>
        <v>350</v>
      </c>
      <c r="J190" s="116">
        <f t="shared" si="19"/>
        <v>350</v>
      </c>
    </row>
    <row r="191" spans="1:10" s="71" customFormat="1" ht="25.5" customHeight="1">
      <c r="A191" s="29" t="s">
        <v>60</v>
      </c>
      <c r="B191" s="6">
        <v>716</v>
      </c>
      <c r="C191" s="84" t="s">
        <v>65</v>
      </c>
      <c r="D191" s="84" t="s">
        <v>10</v>
      </c>
      <c r="E191" s="228" t="s">
        <v>109</v>
      </c>
      <c r="F191" s="229"/>
      <c r="G191" s="6" t="s">
        <v>82</v>
      </c>
      <c r="H191" s="116">
        <f t="shared" si="19"/>
        <v>350</v>
      </c>
      <c r="I191" s="116">
        <f t="shared" si="19"/>
        <v>350</v>
      </c>
      <c r="J191" s="116">
        <f t="shared" si="19"/>
        <v>350</v>
      </c>
    </row>
    <row r="192" spans="1:10" s="71" customFormat="1" ht="24" customHeight="1">
      <c r="A192" s="29" t="s">
        <v>170</v>
      </c>
      <c r="B192" s="6">
        <v>716</v>
      </c>
      <c r="C192" s="84" t="s">
        <v>65</v>
      </c>
      <c r="D192" s="84" t="s">
        <v>10</v>
      </c>
      <c r="E192" s="228" t="s">
        <v>141</v>
      </c>
      <c r="F192" s="230"/>
      <c r="G192" s="6" t="s">
        <v>82</v>
      </c>
      <c r="H192" s="116">
        <f t="shared" si="19"/>
        <v>350</v>
      </c>
      <c r="I192" s="116">
        <f t="shared" si="19"/>
        <v>350</v>
      </c>
      <c r="J192" s="116">
        <f t="shared" si="19"/>
        <v>350</v>
      </c>
    </row>
    <row r="193" spans="1:10" s="71" customFormat="1" ht="25.5" customHeight="1">
      <c r="A193" s="88" t="s">
        <v>142</v>
      </c>
      <c r="B193" s="87" t="s">
        <v>12</v>
      </c>
      <c r="C193" s="84" t="s">
        <v>65</v>
      </c>
      <c r="D193" s="84" t="s">
        <v>10</v>
      </c>
      <c r="E193" s="228" t="s">
        <v>141</v>
      </c>
      <c r="F193" s="230"/>
      <c r="G193" s="83" t="s">
        <v>21</v>
      </c>
      <c r="H193" s="115">
        <f>H195</f>
        <v>350</v>
      </c>
      <c r="I193" s="115">
        <f>I195</f>
        <v>350</v>
      </c>
      <c r="J193" s="115">
        <f>J195</f>
        <v>350</v>
      </c>
    </row>
    <row r="194" spans="1:10" s="71" customFormat="1" ht="27" customHeight="1">
      <c r="A194" s="29" t="s">
        <v>143</v>
      </c>
      <c r="B194" s="87" t="s">
        <v>12</v>
      </c>
      <c r="C194" s="84" t="s">
        <v>65</v>
      </c>
      <c r="D194" s="84" t="s">
        <v>10</v>
      </c>
      <c r="E194" s="228" t="s">
        <v>141</v>
      </c>
      <c r="F194" s="230"/>
      <c r="G194" s="83" t="s">
        <v>23</v>
      </c>
      <c r="H194" s="116">
        <f>H195</f>
        <v>350</v>
      </c>
      <c r="I194" s="116">
        <f>I195</f>
        <v>350</v>
      </c>
      <c r="J194" s="116">
        <f>J195</f>
        <v>350</v>
      </c>
    </row>
    <row r="195" spans="1:10" s="71" customFormat="1" ht="21" customHeight="1">
      <c r="A195" s="29" t="s">
        <v>145</v>
      </c>
      <c r="B195" s="87" t="s">
        <v>12</v>
      </c>
      <c r="C195" s="84" t="s">
        <v>65</v>
      </c>
      <c r="D195" s="84" t="s">
        <v>10</v>
      </c>
      <c r="E195" s="228" t="s">
        <v>141</v>
      </c>
      <c r="F195" s="230"/>
      <c r="G195" s="83" t="s">
        <v>144</v>
      </c>
      <c r="H195" s="116">
        <f>'пр 4'!H208</f>
        <v>350</v>
      </c>
      <c r="I195" s="116">
        <f>'пр 4'!I208</f>
        <v>350</v>
      </c>
      <c r="J195" s="116">
        <f>'пр 4'!J208</f>
        <v>350</v>
      </c>
    </row>
    <row r="196" spans="1:10" s="71" customFormat="1" ht="30" customHeight="1">
      <c r="A196" s="136" t="s">
        <v>157</v>
      </c>
      <c r="B196" s="137" t="s">
        <v>12</v>
      </c>
      <c r="C196" s="64" t="s">
        <v>47</v>
      </c>
      <c r="D196" s="64" t="s">
        <v>10</v>
      </c>
      <c r="E196" s="242"/>
      <c r="F196" s="243"/>
      <c r="G196" s="138"/>
      <c r="H196" s="139">
        <f aca="true" t="shared" si="20" ref="H196:J197">H197</f>
        <v>16</v>
      </c>
      <c r="I196" s="139">
        <f t="shared" si="20"/>
        <v>16</v>
      </c>
      <c r="J196" s="139">
        <f t="shared" si="20"/>
        <v>19</v>
      </c>
    </row>
    <row r="197" spans="1:10" s="71" customFormat="1" ht="19.5" customHeight="1">
      <c r="A197" s="141" t="s">
        <v>149</v>
      </c>
      <c r="B197" s="137" t="s">
        <v>12</v>
      </c>
      <c r="C197" s="64" t="s">
        <v>47</v>
      </c>
      <c r="D197" s="64" t="s">
        <v>10</v>
      </c>
      <c r="E197" s="244" t="s">
        <v>150</v>
      </c>
      <c r="F197" s="245"/>
      <c r="G197" s="138"/>
      <c r="H197" s="142">
        <f t="shared" si="20"/>
        <v>16</v>
      </c>
      <c r="I197" s="142">
        <f t="shared" si="20"/>
        <v>16</v>
      </c>
      <c r="J197" s="142">
        <f t="shared" si="20"/>
        <v>19</v>
      </c>
    </row>
    <row r="198" spans="1:10" s="71" customFormat="1" ht="18.75" customHeight="1">
      <c r="A198" s="141" t="s">
        <v>149</v>
      </c>
      <c r="B198" s="137" t="s">
        <v>12</v>
      </c>
      <c r="C198" s="64" t="s">
        <v>47</v>
      </c>
      <c r="D198" s="64" t="s">
        <v>10</v>
      </c>
      <c r="E198" s="244" t="s">
        <v>150</v>
      </c>
      <c r="F198" s="245"/>
      <c r="G198" s="138" t="s">
        <v>151</v>
      </c>
      <c r="H198" s="142">
        <f>'пр 4'!H211</f>
        <v>16</v>
      </c>
      <c r="I198" s="142">
        <f>'пр 4'!I211</f>
        <v>16</v>
      </c>
      <c r="J198" s="142">
        <f>'пр 4'!J211</f>
        <v>19</v>
      </c>
    </row>
    <row r="199" spans="1:10" s="71" customFormat="1" ht="33.75" customHeight="1">
      <c r="A199" s="103" t="s">
        <v>158</v>
      </c>
      <c r="B199" s="83" t="s">
        <v>12</v>
      </c>
      <c r="C199" s="84" t="s">
        <v>48</v>
      </c>
      <c r="D199" s="84"/>
      <c r="E199" s="231"/>
      <c r="F199" s="233"/>
      <c r="G199" s="84"/>
      <c r="H199" s="115">
        <f>H200</f>
        <v>271.27623</v>
      </c>
      <c r="I199" s="115">
        <f aca="true" t="shared" si="21" ref="I199:J203">I200</f>
        <v>0</v>
      </c>
      <c r="J199" s="115">
        <f t="shared" si="21"/>
        <v>0</v>
      </c>
    </row>
    <row r="200" spans="1:10" s="140" customFormat="1" ht="30" customHeight="1">
      <c r="A200" s="103" t="s">
        <v>137</v>
      </c>
      <c r="B200" s="83" t="s">
        <v>12</v>
      </c>
      <c r="C200" s="84" t="s">
        <v>48</v>
      </c>
      <c r="D200" s="84" t="s">
        <v>32</v>
      </c>
      <c r="E200" s="231" t="s">
        <v>105</v>
      </c>
      <c r="F200" s="233"/>
      <c r="G200" s="84" t="s">
        <v>82</v>
      </c>
      <c r="H200" s="116">
        <f>H201</f>
        <v>271.27623</v>
      </c>
      <c r="I200" s="116">
        <f t="shared" si="21"/>
        <v>0</v>
      </c>
      <c r="J200" s="116">
        <f t="shared" si="21"/>
        <v>0</v>
      </c>
    </row>
    <row r="201" spans="1:10" s="62" customFormat="1" ht="30" customHeight="1">
      <c r="A201" s="106" t="s">
        <v>104</v>
      </c>
      <c r="B201" s="83" t="s">
        <v>12</v>
      </c>
      <c r="C201" s="84" t="s">
        <v>48</v>
      </c>
      <c r="D201" s="84" t="s">
        <v>32</v>
      </c>
      <c r="E201" s="228" t="s">
        <v>106</v>
      </c>
      <c r="F201" s="229"/>
      <c r="G201" s="84"/>
      <c r="H201" s="116">
        <f>H202</f>
        <v>271.27623</v>
      </c>
      <c r="I201" s="116">
        <f t="shared" si="21"/>
        <v>0</v>
      </c>
      <c r="J201" s="116">
        <f t="shared" si="21"/>
        <v>0</v>
      </c>
    </row>
    <row r="202" spans="1:10" s="62" customFormat="1" ht="38.25" customHeight="1">
      <c r="A202" s="106" t="s">
        <v>108</v>
      </c>
      <c r="B202" s="83" t="s">
        <v>12</v>
      </c>
      <c r="C202" s="84" t="s">
        <v>48</v>
      </c>
      <c r="D202" s="84" t="s">
        <v>32</v>
      </c>
      <c r="E202" s="228" t="s">
        <v>106</v>
      </c>
      <c r="F202" s="230"/>
      <c r="G202" s="84"/>
      <c r="H202" s="116">
        <f>H203</f>
        <v>271.27623</v>
      </c>
      <c r="I202" s="116">
        <f t="shared" si="21"/>
        <v>0</v>
      </c>
      <c r="J202" s="116">
        <f t="shared" si="21"/>
        <v>0</v>
      </c>
    </row>
    <row r="203" spans="1:10" s="71" customFormat="1" ht="21" customHeight="1">
      <c r="A203" s="29" t="s">
        <v>42</v>
      </c>
      <c r="B203" s="70" t="s">
        <v>12</v>
      </c>
      <c r="C203" s="75" t="s">
        <v>48</v>
      </c>
      <c r="D203" s="75" t="s">
        <v>32</v>
      </c>
      <c r="E203" s="228" t="s">
        <v>100</v>
      </c>
      <c r="F203" s="230"/>
      <c r="G203" s="75"/>
      <c r="H203" s="116">
        <f>H204</f>
        <v>271.27623</v>
      </c>
      <c r="I203" s="116">
        <f t="shared" si="21"/>
        <v>0</v>
      </c>
      <c r="J203" s="116">
        <f t="shared" si="21"/>
        <v>0</v>
      </c>
    </row>
    <row r="204" spans="1:10" s="71" customFormat="1" ht="16.5" customHeight="1">
      <c r="A204" s="72" t="s">
        <v>138</v>
      </c>
      <c r="B204" s="70" t="s">
        <v>12</v>
      </c>
      <c r="C204" s="70" t="s">
        <v>48</v>
      </c>
      <c r="D204" s="70" t="s">
        <v>32</v>
      </c>
      <c r="E204" s="228" t="s">
        <v>139</v>
      </c>
      <c r="F204" s="230"/>
      <c r="G204" s="69">
        <v>500</v>
      </c>
      <c r="H204" s="116">
        <f>H205+H206+H207+H208+H209+H210</f>
        <v>271.27623</v>
      </c>
      <c r="I204" s="116">
        <f>I205+I206+I207+I208+I209+I210</f>
        <v>0</v>
      </c>
      <c r="J204" s="116">
        <f>J205+J206+J207+J208+J209+J210</f>
        <v>0</v>
      </c>
    </row>
    <row r="205" spans="1:10" s="71" customFormat="1" ht="26.25" customHeight="1">
      <c r="A205" s="104" t="s">
        <v>43</v>
      </c>
      <c r="B205" s="70" t="s">
        <v>12</v>
      </c>
      <c r="C205" s="70" t="s">
        <v>48</v>
      </c>
      <c r="D205" s="70" t="s">
        <v>32</v>
      </c>
      <c r="E205" s="228" t="s">
        <v>139</v>
      </c>
      <c r="F205" s="230"/>
      <c r="G205" s="69">
        <v>540</v>
      </c>
      <c r="H205" s="116">
        <f>'пр 4'!H218</f>
        <v>271.27623</v>
      </c>
      <c r="I205" s="116">
        <f>'пр 4'!I218</f>
        <v>0</v>
      </c>
      <c r="J205" s="116">
        <f>'пр 4'!J218</f>
        <v>0</v>
      </c>
    </row>
    <row r="206" spans="1:10" s="71" customFormat="1" ht="39" customHeight="1">
      <c r="A206"/>
      <c r="B206"/>
      <c r="C206"/>
      <c r="D206"/>
      <c r="E206"/>
      <c r="F206"/>
      <c r="G206"/>
      <c r="H206" s="49"/>
      <c r="I206" s="49"/>
      <c r="J206" s="49"/>
    </row>
    <row r="207" spans="1:10" s="71" customFormat="1" ht="45.75" customHeight="1">
      <c r="A207"/>
      <c r="B207"/>
      <c r="C207"/>
      <c r="D207"/>
      <c r="E207"/>
      <c r="F207"/>
      <c r="G207"/>
      <c r="H207" s="49"/>
      <c r="I207" s="49"/>
      <c r="J207" s="49"/>
    </row>
    <row r="208" spans="1:10" s="77" customFormat="1" ht="26.25" customHeight="1">
      <c r="A208"/>
      <c r="B208"/>
      <c r="C208"/>
      <c r="D208"/>
      <c r="E208"/>
      <c r="F208"/>
      <c r="G208"/>
      <c r="H208" s="49"/>
      <c r="I208" s="49"/>
      <c r="J208" s="49"/>
    </row>
    <row r="209" spans="1:10" s="77" customFormat="1" ht="24.75" customHeight="1">
      <c r="A209"/>
      <c r="B209"/>
      <c r="C209"/>
      <c r="D209"/>
      <c r="E209"/>
      <c r="F209"/>
      <c r="G209"/>
      <c r="H209" s="49"/>
      <c r="I209" s="49"/>
      <c r="J209" s="49"/>
    </row>
    <row r="210" ht="12.75" customHeight="1"/>
  </sheetData>
  <sheetProtection/>
  <mergeCells count="204">
    <mergeCell ref="E1:H1"/>
    <mergeCell ref="A2:H2"/>
    <mergeCell ref="A9:A10"/>
    <mergeCell ref="B9:G9"/>
    <mergeCell ref="E10:F10"/>
    <mergeCell ref="A3:J3"/>
    <mergeCell ref="A4:J4"/>
    <mergeCell ref="A5:J5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H9:J9"/>
    <mergeCell ref="E134:F134"/>
    <mergeCell ref="E135:F135"/>
    <mergeCell ref="E136:F136"/>
    <mergeCell ref="E137:F137"/>
    <mergeCell ref="E138:F1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I280" sqref="I28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49" customWidth="1"/>
    <col min="12" max="12" width="12.625" style="0" customWidth="1"/>
  </cols>
  <sheetData>
    <row r="1" spans="5:11" ht="18" customHeight="1">
      <c r="E1" s="260"/>
      <c r="F1" s="260"/>
      <c r="G1" s="260"/>
      <c r="H1" s="260"/>
      <c r="I1" s="260"/>
      <c r="J1" s="2"/>
      <c r="K1" s="143"/>
    </row>
    <row r="2" spans="1:11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"/>
      <c r="K2" s="143"/>
    </row>
    <row r="3" spans="1:11" ht="24.75" customHeight="1">
      <c r="A3" s="306" t="s">
        <v>200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8.75" customHeight="1">
      <c r="A4" s="288" t="s">
        <v>178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18.75" customHeight="1">
      <c r="A5" s="307" t="s">
        <v>201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1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>
      <c r="A7" s="3"/>
      <c r="B7" s="3"/>
      <c r="C7" s="3"/>
      <c r="D7" s="3"/>
      <c r="E7" s="3"/>
      <c r="F7" s="3"/>
      <c r="G7" s="3"/>
      <c r="H7" s="3"/>
      <c r="I7" s="61"/>
      <c r="J7" s="61"/>
      <c r="K7" s="61"/>
    </row>
    <row r="9" spans="1:11" ht="57" customHeight="1">
      <c r="A9" s="254" t="s">
        <v>0</v>
      </c>
      <c r="B9" s="286" t="s">
        <v>179</v>
      </c>
      <c r="C9" s="286"/>
      <c r="D9" s="286"/>
      <c r="E9" s="286"/>
      <c r="F9" s="286"/>
      <c r="G9" s="286"/>
      <c r="H9" s="153" t="s">
        <v>198</v>
      </c>
      <c r="I9" s="281" t="s">
        <v>180</v>
      </c>
      <c r="J9" s="282"/>
      <c r="K9" s="283"/>
    </row>
    <row r="10" spans="1:11" ht="65.25" customHeight="1">
      <c r="A10" s="254"/>
      <c r="B10" s="56" t="s">
        <v>181</v>
      </c>
      <c r="C10" s="55" t="s">
        <v>182</v>
      </c>
      <c r="D10" s="56" t="s">
        <v>183</v>
      </c>
      <c r="E10" s="261" t="s">
        <v>184</v>
      </c>
      <c r="F10" s="262"/>
      <c r="G10" s="55" t="s">
        <v>185</v>
      </c>
      <c r="H10" s="55" t="s">
        <v>199</v>
      </c>
      <c r="I10" s="151" t="s">
        <v>186</v>
      </c>
      <c r="J10" s="151" t="s">
        <v>187</v>
      </c>
      <c r="K10" s="151" t="s">
        <v>188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268">
        <v>5</v>
      </c>
      <c r="F11" s="241"/>
      <c r="G11" s="1">
        <v>7</v>
      </c>
      <c r="H11" s="1"/>
      <c r="I11" s="48">
        <v>8</v>
      </c>
      <c r="J11" s="48">
        <v>9</v>
      </c>
      <c r="K11" s="48">
        <v>10</v>
      </c>
    </row>
    <row r="12" spans="1:11" ht="12.75">
      <c r="A12" s="27" t="s">
        <v>8</v>
      </c>
      <c r="B12" s="4"/>
      <c r="C12" s="4"/>
      <c r="D12" s="4"/>
      <c r="E12" s="240"/>
      <c r="F12" s="241"/>
      <c r="G12" s="4"/>
      <c r="H12" s="4"/>
      <c r="I12" s="112">
        <f>I13+I107+I157+I220+I139+I274+I120+I260+I270</f>
        <v>58217.311274</v>
      </c>
      <c r="J12" s="112">
        <f>J13+J107+J157+J220+J139+J274+J120+J260+J270</f>
        <v>31749.32399</v>
      </c>
      <c r="K12" s="112">
        <f>K13+K107+K157+K220+K139+K274+K120+K260+K270</f>
        <v>31875.283989999996</v>
      </c>
    </row>
    <row r="13" spans="1:11" ht="29.25" customHeight="1">
      <c r="A13" s="7" t="s">
        <v>9</v>
      </c>
      <c r="B13" s="13">
        <v>716</v>
      </c>
      <c r="C13" s="17" t="s">
        <v>10</v>
      </c>
      <c r="D13" s="22"/>
      <c r="E13" s="240"/>
      <c r="F13" s="241"/>
      <c r="G13" s="22"/>
      <c r="H13" s="22"/>
      <c r="I13" s="115">
        <f>I14+I24+I34+I100+I92</f>
        <v>20394.845304</v>
      </c>
      <c r="J13" s="115">
        <f>J14+J24+J34+J100+J92</f>
        <v>18635.06399</v>
      </c>
      <c r="K13" s="115">
        <f>K14+K24+K34+K100+K92</f>
        <v>18635.06399</v>
      </c>
    </row>
    <row r="14" spans="1:11" ht="51.75" customHeight="1">
      <c r="A14" s="20" t="s">
        <v>153</v>
      </c>
      <c r="B14" s="13">
        <v>716</v>
      </c>
      <c r="C14" s="17" t="s">
        <v>10</v>
      </c>
      <c r="D14" s="17" t="s">
        <v>11</v>
      </c>
      <c r="E14" s="248" t="s">
        <v>105</v>
      </c>
      <c r="F14" s="232"/>
      <c r="G14" s="17" t="s">
        <v>82</v>
      </c>
      <c r="H14" s="17"/>
      <c r="I14" s="115">
        <f>I17</f>
        <v>1983.9511439999999</v>
      </c>
      <c r="J14" s="115">
        <f>J17</f>
        <v>1769.36983</v>
      </c>
      <c r="K14" s="115">
        <f>K17</f>
        <v>1769.36983</v>
      </c>
    </row>
    <row r="15" spans="1:11" ht="27" customHeight="1">
      <c r="A15" s="29" t="s">
        <v>104</v>
      </c>
      <c r="B15" s="1">
        <v>716</v>
      </c>
      <c r="C15" s="6" t="s">
        <v>10</v>
      </c>
      <c r="D15" s="6" t="s">
        <v>11</v>
      </c>
      <c r="E15" s="228" t="s">
        <v>106</v>
      </c>
      <c r="F15" s="230"/>
      <c r="G15" s="6" t="s">
        <v>82</v>
      </c>
      <c r="H15" s="6"/>
      <c r="I15" s="116">
        <f>I17</f>
        <v>1983.9511439999999</v>
      </c>
      <c r="J15" s="116">
        <f>J17</f>
        <v>1769.36983</v>
      </c>
      <c r="K15" s="116">
        <f>K17</f>
        <v>1769.36983</v>
      </c>
    </row>
    <row r="16" spans="1:11" ht="40.5" customHeight="1">
      <c r="A16" s="29" t="s">
        <v>108</v>
      </c>
      <c r="B16" s="1">
        <v>716</v>
      </c>
      <c r="C16" s="6" t="s">
        <v>10</v>
      </c>
      <c r="D16" s="6" t="s">
        <v>11</v>
      </c>
      <c r="E16" s="228" t="s">
        <v>106</v>
      </c>
      <c r="F16" s="230"/>
      <c r="G16" s="6" t="s">
        <v>82</v>
      </c>
      <c r="H16" s="6"/>
      <c r="I16" s="116">
        <f>I17</f>
        <v>1983.9511439999999</v>
      </c>
      <c r="J16" s="116">
        <f aca="true" t="shared" si="0" ref="J16:K18">J17</f>
        <v>1769.36983</v>
      </c>
      <c r="K16" s="116">
        <f t="shared" si="0"/>
        <v>1769.36983</v>
      </c>
    </row>
    <row r="17" spans="1:11" ht="38.25">
      <c r="A17" s="90" t="s">
        <v>60</v>
      </c>
      <c r="B17" s="114">
        <v>716</v>
      </c>
      <c r="C17" s="70" t="s">
        <v>10</v>
      </c>
      <c r="D17" s="70" t="s">
        <v>11</v>
      </c>
      <c r="E17" s="236" t="s">
        <v>100</v>
      </c>
      <c r="F17" s="249"/>
      <c r="G17" s="70" t="s">
        <v>82</v>
      </c>
      <c r="H17" s="70"/>
      <c r="I17" s="116">
        <f>I18</f>
        <v>1983.9511439999999</v>
      </c>
      <c r="J17" s="116">
        <f t="shared" si="0"/>
        <v>1769.36983</v>
      </c>
      <c r="K17" s="116">
        <f t="shared" si="0"/>
        <v>1769.36983</v>
      </c>
    </row>
    <row r="18" spans="1:11" ht="22.5">
      <c r="A18" s="72" t="s">
        <v>61</v>
      </c>
      <c r="B18" s="70" t="s">
        <v>12</v>
      </c>
      <c r="C18" s="70" t="s">
        <v>10</v>
      </c>
      <c r="D18" s="70" t="s">
        <v>11</v>
      </c>
      <c r="E18" s="236" t="s">
        <v>99</v>
      </c>
      <c r="F18" s="249"/>
      <c r="G18" s="70" t="s">
        <v>82</v>
      </c>
      <c r="H18" s="70"/>
      <c r="I18" s="116">
        <f>I19</f>
        <v>1983.9511439999999</v>
      </c>
      <c r="J18" s="116">
        <f t="shared" si="0"/>
        <v>1769.36983</v>
      </c>
      <c r="K18" s="116">
        <f t="shared" si="0"/>
        <v>1769.36983</v>
      </c>
    </row>
    <row r="19" spans="1:11" ht="27.75" customHeight="1">
      <c r="A19" s="72" t="s">
        <v>110</v>
      </c>
      <c r="B19" s="70" t="s">
        <v>12</v>
      </c>
      <c r="C19" s="70" t="s">
        <v>10</v>
      </c>
      <c r="D19" s="70" t="s">
        <v>11</v>
      </c>
      <c r="E19" s="236" t="s">
        <v>99</v>
      </c>
      <c r="F19" s="249"/>
      <c r="G19" s="70" t="s">
        <v>103</v>
      </c>
      <c r="H19" s="70"/>
      <c r="I19" s="116">
        <f>I22+I20</f>
        <v>1983.9511439999999</v>
      </c>
      <c r="J19" s="116">
        <f>J22+J20</f>
        <v>1769.36983</v>
      </c>
      <c r="K19" s="116">
        <f>K22+K20</f>
        <v>1769.36983</v>
      </c>
    </row>
    <row r="20" spans="1:11" s="71" customFormat="1" ht="27" customHeight="1">
      <c r="A20" s="72" t="s">
        <v>111</v>
      </c>
      <c r="B20" s="70" t="s">
        <v>12</v>
      </c>
      <c r="C20" s="70" t="s">
        <v>10</v>
      </c>
      <c r="D20" s="70" t="s">
        <v>11</v>
      </c>
      <c r="E20" s="236" t="s">
        <v>99</v>
      </c>
      <c r="F20" s="249"/>
      <c r="G20" s="70" t="s">
        <v>75</v>
      </c>
      <c r="H20" s="70"/>
      <c r="I20" s="116">
        <f>'пр 4'!H18</f>
        <v>1523.772</v>
      </c>
      <c r="J20" s="116">
        <f>'пр 4'!I18</f>
        <v>1358.963</v>
      </c>
      <c r="K20" s="116">
        <f>'пр 4'!J18</f>
        <v>1358.963</v>
      </c>
    </row>
    <row r="21" spans="1:11" s="160" customFormat="1" ht="19.5" customHeight="1">
      <c r="A21" s="167" t="s">
        <v>209</v>
      </c>
      <c r="B21" s="157" t="s">
        <v>12</v>
      </c>
      <c r="C21" s="157" t="s">
        <v>10</v>
      </c>
      <c r="D21" s="157" t="s">
        <v>11</v>
      </c>
      <c r="E21" s="296" t="s">
        <v>99</v>
      </c>
      <c r="F21" s="298"/>
      <c r="G21" s="157" t="s">
        <v>75</v>
      </c>
      <c r="H21" s="157" t="s">
        <v>202</v>
      </c>
      <c r="I21" s="159">
        <v>1360.629</v>
      </c>
      <c r="J21" s="159">
        <v>1360.629</v>
      </c>
      <c r="K21" s="159">
        <v>1360.629</v>
      </c>
    </row>
    <row r="22" spans="1:11" s="71" customFormat="1" ht="16.5" customHeight="1">
      <c r="A22" s="72" t="s">
        <v>18</v>
      </c>
      <c r="B22" s="70" t="s">
        <v>12</v>
      </c>
      <c r="C22" s="70" t="s">
        <v>10</v>
      </c>
      <c r="D22" s="70" t="s">
        <v>11</v>
      </c>
      <c r="E22" s="236" t="s">
        <v>99</v>
      </c>
      <c r="F22" s="249"/>
      <c r="G22" s="70" t="s">
        <v>102</v>
      </c>
      <c r="H22" s="70"/>
      <c r="I22" s="116">
        <f>'пр 4'!H19</f>
        <v>460.179144</v>
      </c>
      <c r="J22" s="116">
        <f>'пр 4'!I19</f>
        <v>410.40683</v>
      </c>
      <c r="K22" s="116">
        <f>'пр 4'!J19</f>
        <v>410.40683</v>
      </c>
    </row>
    <row r="23" spans="1:11" s="160" customFormat="1" ht="16.5" customHeight="1">
      <c r="A23" s="167" t="s">
        <v>18</v>
      </c>
      <c r="B23" s="157" t="s">
        <v>12</v>
      </c>
      <c r="C23" s="157" t="s">
        <v>10</v>
      </c>
      <c r="D23" s="157" t="s">
        <v>11</v>
      </c>
      <c r="E23" s="296" t="s">
        <v>99</v>
      </c>
      <c r="F23" s="298"/>
      <c r="G23" s="157" t="s">
        <v>102</v>
      </c>
      <c r="H23" s="157" t="s">
        <v>203</v>
      </c>
      <c r="I23" s="159">
        <v>410.91</v>
      </c>
      <c r="J23" s="159">
        <v>410.91</v>
      </c>
      <c r="K23" s="159">
        <v>410.91</v>
      </c>
    </row>
    <row r="24" spans="1:11" s="51" customFormat="1" ht="66.75" customHeight="1">
      <c r="A24" s="68" t="s">
        <v>154</v>
      </c>
      <c r="B24" s="17">
        <v>716</v>
      </c>
      <c r="C24" s="17" t="s">
        <v>10</v>
      </c>
      <c r="D24" s="17" t="s">
        <v>32</v>
      </c>
      <c r="E24" s="231" t="s">
        <v>105</v>
      </c>
      <c r="F24" s="232"/>
      <c r="G24" s="17" t="s">
        <v>82</v>
      </c>
      <c r="H24" s="17"/>
      <c r="I24" s="115">
        <f>I27</f>
        <v>1500</v>
      </c>
      <c r="J24" s="115">
        <f>J27</f>
        <v>0</v>
      </c>
      <c r="K24" s="115">
        <f>K27</f>
        <v>0</v>
      </c>
    </row>
    <row r="25" spans="1:11" s="63" customFormat="1" ht="30" customHeight="1">
      <c r="A25" s="106" t="s">
        <v>104</v>
      </c>
      <c r="B25" s="6">
        <v>716</v>
      </c>
      <c r="C25" s="6" t="s">
        <v>10</v>
      </c>
      <c r="D25" s="6" t="s">
        <v>32</v>
      </c>
      <c r="E25" s="240" t="s">
        <v>106</v>
      </c>
      <c r="F25" s="241"/>
      <c r="G25" s="6" t="s">
        <v>82</v>
      </c>
      <c r="H25" s="6"/>
      <c r="I25" s="116">
        <f aca="true" t="shared" si="1" ref="I25:K26">I27</f>
        <v>1500</v>
      </c>
      <c r="J25" s="116">
        <f t="shared" si="1"/>
        <v>0</v>
      </c>
      <c r="K25" s="116">
        <f t="shared" si="1"/>
        <v>0</v>
      </c>
    </row>
    <row r="26" spans="1:11" s="63" customFormat="1" ht="42" customHeight="1">
      <c r="A26" s="106" t="s">
        <v>108</v>
      </c>
      <c r="B26" s="6">
        <v>716</v>
      </c>
      <c r="C26" s="6" t="s">
        <v>10</v>
      </c>
      <c r="D26" s="6" t="s">
        <v>32</v>
      </c>
      <c r="E26" s="240" t="s">
        <v>106</v>
      </c>
      <c r="F26" s="241"/>
      <c r="G26" s="6" t="s">
        <v>82</v>
      </c>
      <c r="H26" s="6"/>
      <c r="I26" s="116">
        <f t="shared" si="1"/>
        <v>1500</v>
      </c>
      <c r="J26" s="116">
        <f t="shared" si="1"/>
        <v>0</v>
      </c>
      <c r="K26" s="116">
        <f t="shared" si="1"/>
        <v>0</v>
      </c>
    </row>
    <row r="27" spans="1:11" ht="42.75" customHeight="1">
      <c r="A27" s="29" t="s">
        <v>60</v>
      </c>
      <c r="B27" s="6">
        <v>716</v>
      </c>
      <c r="C27" s="6" t="s">
        <v>10</v>
      </c>
      <c r="D27" s="6" t="s">
        <v>32</v>
      </c>
      <c r="E27" s="240" t="s">
        <v>100</v>
      </c>
      <c r="F27" s="241"/>
      <c r="G27" s="6" t="s">
        <v>82</v>
      </c>
      <c r="H27" s="6"/>
      <c r="I27" s="116">
        <f>I28</f>
        <v>1500</v>
      </c>
      <c r="J27" s="116">
        <f>J28</f>
        <v>0</v>
      </c>
      <c r="K27" s="116">
        <f>K28</f>
        <v>0</v>
      </c>
    </row>
    <row r="28" spans="1:11" ht="22.5">
      <c r="A28" s="8" t="s">
        <v>61</v>
      </c>
      <c r="B28" s="6">
        <v>716</v>
      </c>
      <c r="C28" s="6" t="s">
        <v>10</v>
      </c>
      <c r="D28" s="6" t="s">
        <v>32</v>
      </c>
      <c r="E28" s="240" t="s">
        <v>99</v>
      </c>
      <c r="F28" s="259"/>
      <c r="G28" s="6" t="s">
        <v>82</v>
      </c>
      <c r="H28" s="6"/>
      <c r="I28" s="116">
        <f>I30</f>
        <v>1500</v>
      </c>
      <c r="J28" s="116">
        <f>J30</f>
        <v>0</v>
      </c>
      <c r="K28" s="116">
        <f>K30</f>
        <v>0</v>
      </c>
    </row>
    <row r="29" spans="1:11" ht="33.75" hidden="1">
      <c r="A29" s="8" t="s">
        <v>90</v>
      </c>
      <c r="B29" s="6">
        <v>716</v>
      </c>
      <c r="C29" s="6" t="s">
        <v>10</v>
      </c>
      <c r="D29" s="6" t="s">
        <v>32</v>
      </c>
      <c r="E29" s="240" t="s">
        <v>99</v>
      </c>
      <c r="F29" s="259"/>
      <c r="G29" s="6"/>
      <c r="H29" s="6"/>
      <c r="I29" s="116">
        <v>0</v>
      </c>
      <c r="J29" s="116">
        <v>1</v>
      </c>
      <c r="K29" s="116">
        <v>2</v>
      </c>
    </row>
    <row r="30" spans="1:11" ht="28.5" customHeight="1">
      <c r="A30" s="72" t="s">
        <v>112</v>
      </c>
      <c r="B30" s="87" t="s">
        <v>12</v>
      </c>
      <c r="C30" s="87" t="s">
        <v>10</v>
      </c>
      <c r="D30" s="87" t="s">
        <v>32</v>
      </c>
      <c r="E30" s="234" t="s">
        <v>99</v>
      </c>
      <c r="F30" s="251"/>
      <c r="G30" s="83" t="s">
        <v>16</v>
      </c>
      <c r="H30" s="83"/>
      <c r="I30" s="115">
        <f>I32</f>
        <v>1500</v>
      </c>
      <c r="J30" s="115">
        <f>J32</f>
        <v>0</v>
      </c>
      <c r="K30" s="115">
        <f>K32</f>
        <v>0</v>
      </c>
    </row>
    <row r="31" spans="1:11" ht="34.5" customHeight="1">
      <c r="A31" s="72" t="s">
        <v>119</v>
      </c>
      <c r="B31" s="70" t="s">
        <v>12</v>
      </c>
      <c r="C31" s="70" t="s">
        <v>10</v>
      </c>
      <c r="D31" s="70" t="s">
        <v>32</v>
      </c>
      <c r="E31" s="236" t="s">
        <v>99</v>
      </c>
      <c r="F31" s="249"/>
      <c r="G31" s="70" t="s">
        <v>114</v>
      </c>
      <c r="H31" s="70"/>
      <c r="I31" s="116">
        <f>I32</f>
        <v>1500</v>
      </c>
      <c r="J31" s="116">
        <f>J32</f>
        <v>0</v>
      </c>
      <c r="K31" s="116">
        <f>K32</f>
        <v>0</v>
      </c>
    </row>
    <row r="32" spans="1:11" ht="36.75" customHeight="1">
      <c r="A32" s="72" t="s">
        <v>115</v>
      </c>
      <c r="B32" s="70" t="s">
        <v>12</v>
      </c>
      <c r="C32" s="70" t="s">
        <v>10</v>
      </c>
      <c r="D32" s="70" t="s">
        <v>32</v>
      </c>
      <c r="E32" s="236" t="s">
        <v>99</v>
      </c>
      <c r="F32" s="249"/>
      <c r="G32" s="70" t="s">
        <v>79</v>
      </c>
      <c r="H32" s="70"/>
      <c r="I32" s="145">
        <f>'пр 4'!H28</f>
        <v>1500</v>
      </c>
      <c r="J32" s="145">
        <f>'пр 4'!I28</f>
        <v>0</v>
      </c>
      <c r="K32" s="145">
        <f>'пр 4'!J28</f>
        <v>0</v>
      </c>
    </row>
    <row r="33" spans="1:11" s="168" customFormat="1" ht="16.5" customHeight="1">
      <c r="A33" s="167" t="s">
        <v>210</v>
      </c>
      <c r="B33" s="157" t="s">
        <v>12</v>
      </c>
      <c r="C33" s="157" t="s">
        <v>10</v>
      </c>
      <c r="D33" s="157" t="s">
        <v>32</v>
      </c>
      <c r="E33" s="296" t="s">
        <v>99</v>
      </c>
      <c r="F33" s="298"/>
      <c r="G33" s="157" t="s">
        <v>79</v>
      </c>
      <c r="H33" s="157" t="s">
        <v>204</v>
      </c>
      <c r="I33" s="181">
        <v>1088</v>
      </c>
      <c r="J33" s="181">
        <v>0</v>
      </c>
      <c r="K33" s="181">
        <v>0</v>
      </c>
    </row>
    <row r="34" spans="1:11" ht="82.5" customHeight="1">
      <c r="A34" s="20" t="s">
        <v>155</v>
      </c>
      <c r="B34" s="12" t="s">
        <v>12</v>
      </c>
      <c r="C34" s="12" t="s">
        <v>10</v>
      </c>
      <c r="D34" s="12" t="s">
        <v>19</v>
      </c>
      <c r="E34" s="248" t="s">
        <v>105</v>
      </c>
      <c r="F34" s="232"/>
      <c r="G34" s="12" t="s">
        <v>82</v>
      </c>
      <c r="H34" s="12"/>
      <c r="I34" s="115">
        <f>I37+I87+I78</f>
        <v>16850.89416</v>
      </c>
      <c r="J34" s="115">
        <f>J37+J87+J78</f>
        <v>16765.69416</v>
      </c>
      <c r="K34" s="115">
        <f>K37+K87+K78</f>
        <v>16765.69416</v>
      </c>
    </row>
    <row r="35" spans="1:11" ht="33" customHeight="1">
      <c r="A35" s="106" t="s">
        <v>104</v>
      </c>
      <c r="B35" s="6">
        <v>716</v>
      </c>
      <c r="C35" s="6" t="s">
        <v>10</v>
      </c>
      <c r="D35" s="6" t="s">
        <v>19</v>
      </c>
      <c r="E35" s="240" t="s">
        <v>106</v>
      </c>
      <c r="F35" s="241"/>
      <c r="G35" s="6" t="s">
        <v>82</v>
      </c>
      <c r="H35" s="6"/>
      <c r="I35" s="116">
        <f aca="true" t="shared" si="2" ref="I35:K36">I37</f>
        <v>16610</v>
      </c>
      <c r="J35" s="116">
        <f t="shared" si="2"/>
        <v>16532</v>
      </c>
      <c r="K35" s="116">
        <f t="shared" si="2"/>
        <v>16532</v>
      </c>
    </row>
    <row r="36" spans="1:11" ht="44.25" customHeight="1">
      <c r="A36" s="106" t="s">
        <v>108</v>
      </c>
      <c r="B36" s="6">
        <v>716</v>
      </c>
      <c r="C36" s="6" t="s">
        <v>10</v>
      </c>
      <c r="D36" s="6" t="s">
        <v>19</v>
      </c>
      <c r="E36" s="240" t="s">
        <v>106</v>
      </c>
      <c r="F36" s="241"/>
      <c r="G36" s="6" t="s">
        <v>82</v>
      </c>
      <c r="H36" s="6"/>
      <c r="I36" s="116">
        <f t="shared" si="2"/>
        <v>16610</v>
      </c>
      <c r="J36" s="116">
        <f t="shared" si="2"/>
        <v>16532</v>
      </c>
      <c r="K36" s="116">
        <f t="shared" si="2"/>
        <v>16532</v>
      </c>
    </row>
    <row r="37" spans="1:11" ht="38.25">
      <c r="A37" s="29" t="s">
        <v>60</v>
      </c>
      <c r="B37" s="5" t="s">
        <v>12</v>
      </c>
      <c r="C37" s="5" t="s">
        <v>10</v>
      </c>
      <c r="D37" s="5" t="s">
        <v>19</v>
      </c>
      <c r="E37" s="240" t="s">
        <v>100</v>
      </c>
      <c r="F37" s="241"/>
      <c r="G37" s="5"/>
      <c r="H37" s="5"/>
      <c r="I37" s="116">
        <f>I38</f>
        <v>16610</v>
      </c>
      <c r="J37" s="116">
        <f>J38</f>
        <v>16532</v>
      </c>
      <c r="K37" s="116">
        <f>K38</f>
        <v>16532</v>
      </c>
    </row>
    <row r="38" spans="1:11" ht="22.5">
      <c r="A38" s="8" t="s">
        <v>61</v>
      </c>
      <c r="B38" s="5" t="s">
        <v>12</v>
      </c>
      <c r="C38" s="5" t="s">
        <v>10</v>
      </c>
      <c r="D38" s="5" t="s">
        <v>19</v>
      </c>
      <c r="E38" s="240" t="s">
        <v>99</v>
      </c>
      <c r="F38" s="241"/>
      <c r="G38" s="5"/>
      <c r="H38" s="5"/>
      <c r="I38" s="116">
        <f>I39+I44+I56+I70+I48</f>
        <v>16610</v>
      </c>
      <c r="J38" s="116">
        <f>J39+J44+J56+J70+J48</f>
        <v>16532</v>
      </c>
      <c r="K38" s="116">
        <f>K39+K44+K56+K70+K48</f>
        <v>16532</v>
      </c>
    </row>
    <row r="39" spans="1:11" s="51" customFormat="1" ht="22.5">
      <c r="A39" s="8" t="s">
        <v>110</v>
      </c>
      <c r="B39" s="5" t="s">
        <v>12</v>
      </c>
      <c r="C39" s="5" t="s">
        <v>10</v>
      </c>
      <c r="D39" s="5" t="s">
        <v>19</v>
      </c>
      <c r="E39" s="240" t="s">
        <v>99</v>
      </c>
      <c r="F39" s="241"/>
      <c r="G39" s="5" t="s">
        <v>103</v>
      </c>
      <c r="H39" s="5"/>
      <c r="I39" s="145">
        <f>I42+I40</f>
        <v>13624</v>
      </c>
      <c r="J39" s="145">
        <f>J42+J40</f>
        <v>13624</v>
      </c>
      <c r="K39" s="145">
        <f>K42+K40</f>
        <v>13624</v>
      </c>
    </row>
    <row r="40" spans="1:11" ht="22.5">
      <c r="A40" s="72" t="s">
        <v>111</v>
      </c>
      <c r="B40" s="70" t="s">
        <v>12</v>
      </c>
      <c r="C40" s="70" t="s">
        <v>10</v>
      </c>
      <c r="D40" s="70" t="s">
        <v>19</v>
      </c>
      <c r="E40" s="240" t="s">
        <v>99</v>
      </c>
      <c r="F40" s="241"/>
      <c r="G40" s="70" t="s">
        <v>75</v>
      </c>
      <c r="H40" s="70"/>
      <c r="I40" s="145">
        <f>'пр 4'!H35</f>
        <v>10464</v>
      </c>
      <c r="J40" s="145">
        <f>'пр 4'!I35</f>
        <v>10464</v>
      </c>
      <c r="K40" s="145">
        <f>'пр 4'!J35</f>
        <v>10464</v>
      </c>
    </row>
    <row r="41" spans="1:11" s="168" customFormat="1" ht="12.75">
      <c r="A41" s="167" t="s">
        <v>209</v>
      </c>
      <c r="B41" s="157" t="s">
        <v>12</v>
      </c>
      <c r="C41" s="157" t="s">
        <v>10</v>
      </c>
      <c r="D41" s="157" t="s">
        <v>19</v>
      </c>
      <c r="E41" s="292" t="s">
        <v>99</v>
      </c>
      <c r="F41" s="291"/>
      <c r="G41" s="157" t="s">
        <v>75</v>
      </c>
      <c r="H41" s="157" t="s">
        <v>202</v>
      </c>
      <c r="I41" s="181">
        <v>9627</v>
      </c>
      <c r="J41" s="181">
        <v>9627</v>
      </c>
      <c r="K41" s="181">
        <v>9627</v>
      </c>
    </row>
    <row r="42" spans="1:11" ht="12.75" customHeight="1">
      <c r="A42" s="72" t="s">
        <v>18</v>
      </c>
      <c r="B42" s="70" t="s">
        <v>12</v>
      </c>
      <c r="C42" s="70" t="s">
        <v>10</v>
      </c>
      <c r="D42" s="70" t="s">
        <v>19</v>
      </c>
      <c r="E42" s="240" t="s">
        <v>99</v>
      </c>
      <c r="F42" s="241"/>
      <c r="G42" s="70" t="s">
        <v>102</v>
      </c>
      <c r="H42" s="70"/>
      <c r="I42" s="145">
        <f>'пр 4'!H36</f>
        <v>3160</v>
      </c>
      <c r="J42" s="145">
        <f>'пр 4'!I36</f>
        <v>3160</v>
      </c>
      <c r="K42" s="145">
        <f>'пр 4'!J36</f>
        <v>3160</v>
      </c>
    </row>
    <row r="43" spans="1:11" s="168" customFormat="1" ht="12.75" customHeight="1">
      <c r="A43" s="167" t="s">
        <v>18</v>
      </c>
      <c r="B43" s="157" t="s">
        <v>12</v>
      </c>
      <c r="C43" s="157" t="s">
        <v>10</v>
      </c>
      <c r="D43" s="157" t="s">
        <v>19</v>
      </c>
      <c r="E43" s="292" t="s">
        <v>99</v>
      </c>
      <c r="F43" s="291"/>
      <c r="G43" s="157" t="s">
        <v>102</v>
      </c>
      <c r="H43" s="157" t="s">
        <v>203</v>
      </c>
      <c r="I43" s="181">
        <v>2908</v>
      </c>
      <c r="J43" s="181">
        <v>2908</v>
      </c>
      <c r="K43" s="181">
        <v>2908</v>
      </c>
    </row>
    <row r="44" spans="1:11" s="60" customFormat="1" ht="34.5" customHeight="1">
      <c r="A44" s="8" t="s">
        <v>76</v>
      </c>
      <c r="B44" s="58" t="s">
        <v>12</v>
      </c>
      <c r="C44" s="58" t="s">
        <v>10</v>
      </c>
      <c r="D44" s="58" t="s">
        <v>19</v>
      </c>
      <c r="E44" s="240" t="s">
        <v>99</v>
      </c>
      <c r="F44" s="241"/>
      <c r="G44" s="58" t="s">
        <v>103</v>
      </c>
      <c r="H44" s="58"/>
      <c r="I44" s="117">
        <f>I45</f>
        <v>50</v>
      </c>
      <c r="J44" s="117">
        <f>J45</f>
        <v>50</v>
      </c>
      <c r="K44" s="117">
        <f>K45</f>
        <v>50</v>
      </c>
    </row>
    <row r="45" spans="1:11" ht="12.75" customHeight="1">
      <c r="A45" s="8" t="s">
        <v>17</v>
      </c>
      <c r="B45" s="5" t="s">
        <v>12</v>
      </c>
      <c r="C45" s="5" t="s">
        <v>10</v>
      </c>
      <c r="D45" s="5" t="s">
        <v>19</v>
      </c>
      <c r="E45" s="240" t="s">
        <v>99</v>
      </c>
      <c r="F45" s="241"/>
      <c r="G45" s="5" t="s">
        <v>77</v>
      </c>
      <c r="H45" s="5"/>
      <c r="I45" s="116">
        <f>'пр 4'!H38</f>
        <v>50</v>
      </c>
      <c r="J45" s="116">
        <f>'пр 4'!I38</f>
        <v>50</v>
      </c>
      <c r="K45" s="116">
        <f>'пр 4'!J38</f>
        <v>50</v>
      </c>
    </row>
    <row r="46" spans="1:11" s="168" customFormat="1" ht="24" customHeight="1">
      <c r="A46" s="179" t="s">
        <v>207</v>
      </c>
      <c r="B46" s="180" t="s">
        <v>12</v>
      </c>
      <c r="C46" s="180" t="s">
        <v>10</v>
      </c>
      <c r="D46" s="180" t="s">
        <v>19</v>
      </c>
      <c r="E46" s="292" t="s">
        <v>99</v>
      </c>
      <c r="F46" s="291"/>
      <c r="G46" s="180" t="s">
        <v>77</v>
      </c>
      <c r="H46" s="180" t="s">
        <v>205</v>
      </c>
      <c r="I46" s="159">
        <v>20</v>
      </c>
      <c r="J46" s="159">
        <v>20</v>
      </c>
      <c r="K46" s="159">
        <v>20</v>
      </c>
    </row>
    <row r="47" spans="1:11" s="168" customFormat="1" ht="12.75" customHeight="1">
      <c r="A47" s="179" t="s">
        <v>208</v>
      </c>
      <c r="B47" s="180" t="s">
        <v>12</v>
      </c>
      <c r="C47" s="180" t="s">
        <v>10</v>
      </c>
      <c r="D47" s="180" t="s">
        <v>19</v>
      </c>
      <c r="E47" s="292" t="s">
        <v>99</v>
      </c>
      <c r="F47" s="291"/>
      <c r="G47" s="180" t="s">
        <v>77</v>
      </c>
      <c r="H47" s="180" t="s">
        <v>206</v>
      </c>
      <c r="I47" s="159">
        <v>30</v>
      </c>
      <c r="J47" s="159">
        <v>30</v>
      </c>
      <c r="K47" s="159">
        <v>30</v>
      </c>
    </row>
    <row r="48" spans="1:11" s="79" customFormat="1" ht="22.5">
      <c r="A48" s="72" t="s">
        <v>112</v>
      </c>
      <c r="B48" s="87" t="s">
        <v>12</v>
      </c>
      <c r="C48" s="87" t="s">
        <v>10</v>
      </c>
      <c r="D48" s="87" t="s">
        <v>19</v>
      </c>
      <c r="E48" s="234" t="s">
        <v>99</v>
      </c>
      <c r="F48" s="251"/>
      <c r="G48" s="83" t="s">
        <v>16</v>
      </c>
      <c r="H48" s="83"/>
      <c r="I48" s="115">
        <f>I50</f>
        <v>750</v>
      </c>
      <c r="J48" s="115">
        <f>J50</f>
        <v>750</v>
      </c>
      <c r="K48" s="115">
        <f>K50</f>
        <v>750</v>
      </c>
    </row>
    <row r="49" spans="1:11" s="71" customFormat="1" ht="33.75">
      <c r="A49" s="72" t="s">
        <v>119</v>
      </c>
      <c r="B49" s="70" t="s">
        <v>12</v>
      </c>
      <c r="C49" s="70" t="s">
        <v>10</v>
      </c>
      <c r="D49" s="70" t="s">
        <v>19</v>
      </c>
      <c r="E49" s="236" t="s">
        <v>99</v>
      </c>
      <c r="F49" s="249"/>
      <c r="G49" s="70" t="s">
        <v>114</v>
      </c>
      <c r="H49" s="70"/>
      <c r="I49" s="116">
        <f>I50</f>
        <v>750</v>
      </c>
      <c r="J49" s="116">
        <f>J50</f>
        <v>750</v>
      </c>
      <c r="K49" s="116">
        <f>K50</f>
        <v>750</v>
      </c>
    </row>
    <row r="50" spans="1:11" s="71" customFormat="1" ht="22.5">
      <c r="A50" s="113" t="s">
        <v>92</v>
      </c>
      <c r="B50" s="70" t="s">
        <v>12</v>
      </c>
      <c r="C50" s="70" t="s">
        <v>10</v>
      </c>
      <c r="D50" s="70" t="s">
        <v>19</v>
      </c>
      <c r="E50" s="236" t="s">
        <v>99</v>
      </c>
      <c r="F50" s="249"/>
      <c r="G50" s="70" t="s">
        <v>91</v>
      </c>
      <c r="H50" s="70"/>
      <c r="I50" s="116">
        <f>'пр 4'!H41</f>
        <v>750</v>
      </c>
      <c r="J50" s="116">
        <f>'пр 4'!I41</f>
        <v>750</v>
      </c>
      <c r="K50" s="116">
        <f>'пр 4'!J41</f>
        <v>750</v>
      </c>
    </row>
    <row r="51" spans="1:12" s="160" customFormat="1" ht="12.75">
      <c r="A51" s="169" t="s">
        <v>223</v>
      </c>
      <c r="B51" s="157" t="s">
        <v>12</v>
      </c>
      <c r="C51" s="157" t="s">
        <v>10</v>
      </c>
      <c r="D51" s="157" t="s">
        <v>19</v>
      </c>
      <c r="E51" s="296" t="s">
        <v>99</v>
      </c>
      <c r="F51" s="298"/>
      <c r="G51" s="157" t="s">
        <v>91</v>
      </c>
      <c r="H51" s="157" t="s">
        <v>211</v>
      </c>
      <c r="I51" s="159">
        <v>154</v>
      </c>
      <c r="J51" s="159">
        <v>154</v>
      </c>
      <c r="K51" s="159">
        <v>154</v>
      </c>
      <c r="L51" s="186">
        <f>SUM(I51:I55)</f>
        <v>550</v>
      </c>
    </row>
    <row r="52" spans="1:11" s="160" customFormat="1" ht="12.75">
      <c r="A52" s="169" t="s">
        <v>224</v>
      </c>
      <c r="B52" s="157" t="s">
        <v>12</v>
      </c>
      <c r="C52" s="157" t="s">
        <v>10</v>
      </c>
      <c r="D52" s="157" t="s">
        <v>19</v>
      </c>
      <c r="E52" s="296" t="s">
        <v>99</v>
      </c>
      <c r="F52" s="298"/>
      <c r="G52" s="157" t="s">
        <v>91</v>
      </c>
      <c r="H52" s="157" t="s">
        <v>212</v>
      </c>
      <c r="I52" s="159">
        <v>65</v>
      </c>
      <c r="J52" s="159">
        <v>65</v>
      </c>
      <c r="K52" s="159">
        <v>65</v>
      </c>
    </row>
    <row r="53" spans="1:11" s="160" customFormat="1" ht="12.75">
      <c r="A53" s="169" t="s">
        <v>210</v>
      </c>
      <c r="B53" s="157" t="s">
        <v>12</v>
      </c>
      <c r="C53" s="157" t="s">
        <v>10</v>
      </c>
      <c r="D53" s="157" t="s">
        <v>19</v>
      </c>
      <c r="E53" s="296" t="s">
        <v>99</v>
      </c>
      <c r="F53" s="298"/>
      <c r="G53" s="157" t="s">
        <v>91</v>
      </c>
      <c r="H53" s="157" t="s">
        <v>204</v>
      </c>
      <c r="I53" s="159">
        <v>274</v>
      </c>
      <c r="J53" s="159">
        <v>274</v>
      </c>
      <c r="K53" s="159">
        <v>274</v>
      </c>
    </row>
    <row r="54" spans="1:11" s="160" customFormat="1" ht="12.75">
      <c r="A54" s="169" t="s">
        <v>22</v>
      </c>
      <c r="B54" s="157" t="s">
        <v>12</v>
      </c>
      <c r="C54" s="157" t="s">
        <v>10</v>
      </c>
      <c r="D54" s="157" t="s">
        <v>19</v>
      </c>
      <c r="E54" s="296" t="s">
        <v>99</v>
      </c>
      <c r="F54" s="298"/>
      <c r="G54" s="157" t="s">
        <v>91</v>
      </c>
      <c r="H54" s="157" t="s">
        <v>23</v>
      </c>
      <c r="I54" s="159">
        <v>20</v>
      </c>
      <c r="J54" s="159">
        <v>20</v>
      </c>
      <c r="K54" s="159">
        <v>20</v>
      </c>
    </row>
    <row r="55" spans="1:11" s="160" customFormat="1" ht="22.5">
      <c r="A55" s="169" t="s">
        <v>225</v>
      </c>
      <c r="B55" s="157" t="s">
        <v>12</v>
      </c>
      <c r="C55" s="157" t="s">
        <v>10</v>
      </c>
      <c r="D55" s="157" t="s">
        <v>19</v>
      </c>
      <c r="E55" s="296" t="s">
        <v>99</v>
      </c>
      <c r="F55" s="298"/>
      <c r="G55" s="157" t="s">
        <v>91</v>
      </c>
      <c r="H55" s="157" t="s">
        <v>213</v>
      </c>
      <c r="I55" s="159">
        <v>37</v>
      </c>
      <c r="J55" s="159">
        <v>37</v>
      </c>
      <c r="K55" s="159">
        <v>37</v>
      </c>
    </row>
    <row r="56" spans="1:11" s="79" customFormat="1" ht="22.5">
      <c r="A56" s="72" t="s">
        <v>112</v>
      </c>
      <c r="B56" s="87" t="s">
        <v>12</v>
      </c>
      <c r="C56" s="87" t="s">
        <v>10</v>
      </c>
      <c r="D56" s="87" t="s">
        <v>19</v>
      </c>
      <c r="E56" s="234" t="s">
        <v>99</v>
      </c>
      <c r="F56" s="251"/>
      <c r="G56" s="83" t="s">
        <v>16</v>
      </c>
      <c r="H56" s="83"/>
      <c r="I56" s="115">
        <f>I57</f>
        <v>2162</v>
      </c>
      <c r="J56" s="115">
        <f>J57</f>
        <v>2088</v>
      </c>
      <c r="K56" s="115">
        <f>K57</f>
        <v>2088</v>
      </c>
    </row>
    <row r="57" spans="1:11" s="71" customFormat="1" ht="33.75">
      <c r="A57" s="72" t="s">
        <v>119</v>
      </c>
      <c r="B57" s="70" t="s">
        <v>12</v>
      </c>
      <c r="C57" s="70" t="s">
        <v>10</v>
      </c>
      <c r="D57" s="70" t="s">
        <v>19</v>
      </c>
      <c r="E57" s="236" t="s">
        <v>99</v>
      </c>
      <c r="F57" s="249"/>
      <c r="G57" s="70" t="s">
        <v>114</v>
      </c>
      <c r="H57" s="70"/>
      <c r="I57" s="116">
        <f>I58+I68</f>
        <v>2162</v>
      </c>
      <c r="J57" s="116">
        <f>J58+J68</f>
        <v>2088</v>
      </c>
      <c r="K57" s="116">
        <f>K58+K68</f>
        <v>2088</v>
      </c>
    </row>
    <row r="58" spans="1:11" s="71" customFormat="1" ht="36" customHeight="1">
      <c r="A58" s="72" t="s">
        <v>115</v>
      </c>
      <c r="B58" s="70" t="s">
        <v>12</v>
      </c>
      <c r="C58" s="70" t="s">
        <v>10</v>
      </c>
      <c r="D58" s="70" t="s">
        <v>19</v>
      </c>
      <c r="E58" s="236" t="s">
        <v>99</v>
      </c>
      <c r="F58" s="249"/>
      <c r="G58" s="70" t="s">
        <v>79</v>
      </c>
      <c r="H58" s="70"/>
      <c r="I58" s="116">
        <f>'пр 4'!H44</f>
        <v>1802</v>
      </c>
      <c r="J58" s="116">
        <f>'пр 4'!I44</f>
        <v>1728</v>
      </c>
      <c r="K58" s="116">
        <f>'пр 4'!J44</f>
        <v>1728</v>
      </c>
    </row>
    <row r="59" spans="1:12" s="160" customFormat="1" ht="16.5" customHeight="1">
      <c r="A59" s="167" t="s">
        <v>208</v>
      </c>
      <c r="B59" s="157" t="s">
        <v>12</v>
      </c>
      <c r="C59" s="157" t="s">
        <v>10</v>
      </c>
      <c r="D59" s="157" t="s">
        <v>19</v>
      </c>
      <c r="E59" s="296" t="s">
        <v>99</v>
      </c>
      <c r="F59" s="298"/>
      <c r="G59" s="157" t="s">
        <v>79</v>
      </c>
      <c r="H59" s="157" t="s">
        <v>206</v>
      </c>
      <c r="I59" s="159">
        <v>160</v>
      </c>
      <c r="J59" s="159">
        <v>160</v>
      </c>
      <c r="K59" s="159">
        <v>160</v>
      </c>
      <c r="L59" s="186"/>
    </row>
    <row r="60" spans="1:11" s="160" customFormat="1" ht="16.5" customHeight="1">
      <c r="A60" s="167" t="s">
        <v>226</v>
      </c>
      <c r="B60" s="157" t="s">
        <v>12</v>
      </c>
      <c r="C60" s="157" t="s">
        <v>10</v>
      </c>
      <c r="D60" s="157" t="s">
        <v>19</v>
      </c>
      <c r="E60" s="296" t="s">
        <v>99</v>
      </c>
      <c r="F60" s="298"/>
      <c r="G60" s="157" t="s">
        <v>79</v>
      </c>
      <c r="H60" s="157" t="s">
        <v>214</v>
      </c>
      <c r="I60" s="159">
        <v>100</v>
      </c>
      <c r="J60" s="159">
        <v>100</v>
      </c>
      <c r="K60" s="159">
        <v>100</v>
      </c>
    </row>
    <row r="61" spans="1:11" s="160" customFormat="1" ht="16.5" customHeight="1">
      <c r="A61" s="167" t="s">
        <v>224</v>
      </c>
      <c r="B61" s="157" t="s">
        <v>12</v>
      </c>
      <c r="C61" s="157" t="s">
        <v>10</v>
      </c>
      <c r="D61" s="157" t="s">
        <v>19</v>
      </c>
      <c r="E61" s="296" t="s">
        <v>99</v>
      </c>
      <c r="F61" s="298"/>
      <c r="G61" s="157" t="s">
        <v>79</v>
      </c>
      <c r="H61" s="157" t="s">
        <v>212</v>
      </c>
      <c r="I61" s="159">
        <v>152.78</v>
      </c>
      <c r="J61" s="159">
        <v>152.78</v>
      </c>
      <c r="K61" s="159">
        <v>152.78</v>
      </c>
    </row>
    <row r="62" spans="1:11" s="160" customFormat="1" ht="16.5" customHeight="1">
      <c r="A62" s="167" t="s">
        <v>210</v>
      </c>
      <c r="B62" s="157" t="s">
        <v>12</v>
      </c>
      <c r="C62" s="157" t="s">
        <v>10</v>
      </c>
      <c r="D62" s="157" t="s">
        <v>19</v>
      </c>
      <c r="E62" s="296" t="s">
        <v>99</v>
      </c>
      <c r="F62" s="298"/>
      <c r="G62" s="157" t="s">
        <v>79</v>
      </c>
      <c r="H62" s="157" t="s">
        <v>204</v>
      </c>
      <c r="I62" s="159">
        <v>756.68</v>
      </c>
      <c r="J62" s="159">
        <v>706.68</v>
      </c>
      <c r="K62" s="159">
        <v>706.68</v>
      </c>
    </row>
    <row r="63" spans="1:11" s="160" customFormat="1" ht="16.5" customHeight="1">
      <c r="A63" s="167" t="s">
        <v>22</v>
      </c>
      <c r="B63" s="157" t="s">
        <v>12</v>
      </c>
      <c r="C63" s="157" t="s">
        <v>10</v>
      </c>
      <c r="D63" s="157" t="s">
        <v>19</v>
      </c>
      <c r="E63" s="296" t="s">
        <v>99</v>
      </c>
      <c r="F63" s="298"/>
      <c r="G63" s="157" t="s">
        <v>79</v>
      </c>
      <c r="H63" s="157" t="s">
        <v>23</v>
      </c>
      <c r="I63" s="159">
        <v>0</v>
      </c>
      <c r="J63" s="159">
        <v>0</v>
      </c>
      <c r="K63" s="159">
        <v>0</v>
      </c>
    </row>
    <row r="64" spans="1:11" s="160" customFormat="1" ht="16.5" customHeight="1">
      <c r="A64" s="169" t="s">
        <v>227</v>
      </c>
      <c r="B64" s="157" t="s">
        <v>12</v>
      </c>
      <c r="C64" s="157" t="s">
        <v>10</v>
      </c>
      <c r="D64" s="157" t="s">
        <v>19</v>
      </c>
      <c r="E64" s="296" t="s">
        <v>99</v>
      </c>
      <c r="F64" s="298"/>
      <c r="G64" s="157" t="s">
        <v>79</v>
      </c>
      <c r="H64" s="157" t="s">
        <v>215</v>
      </c>
      <c r="I64" s="159">
        <v>250</v>
      </c>
      <c r="J64" s="159">
        <v>250</v>
      </c>
      <c r="K64" s="159">
        <v>250</v>
      </c>
    </row>
    <row r="65" spans="1:11" s="160" customFormat="1" ht="16.5" customHeight="1">
      <c r="A65" s="169" t="s">
        <v>228</v>
      </c>
      <c r="B65" s="157" t="s">
        <v>12</v>
      </c>
      <c r="C65" s="157" t="s">
        <v>10</v>
      </c>
      <c r="D65" s="157" t="s">
        <v>19</v>
      </c>
      <c r="E65" s="296" t="s">
        <v>99</v>
      </c>
      <c r="F65" s="298"/>
      <c r="G65" s="157" t="s">
        <v>79</v>
      </c>
      <c r="H65" s="157" t="s">
        <v>216</v>
      </c>
      <c r="I65" s="159">
        <v>20</v>
      </c>
      <c r="J65" s="159">
        <v>20</v>
      </c>
      <c r="K65" s="159">
        <v>20</v>
      </c>
    </row>
    <row r="66" spans="1:11" s="160" customFormat="1" ht="25.5" customHeight="1">
      <c r="A66" s="169" t="s">
        <v>225</v>
      </c>
      <c r="B66" s="157" t="s">
        <v>12</v>
      </c>
      <c r="C66" s="157" t="s">
        <v>10</v>
      </c>
      <c r="D66" s="157" t="s">
        <v>19</v>
      </c>
      <c r="E66" s="296" t="s">
        <v>99</v>
      </c>
      <c r="F66" s="298"/>
      <c r="G66" s="157" t="s">
        <v>79</v>
      </c>
      <c r="H66" s="157" t="s">
        <v>213</v>
      </c>
      <c r="I66" s="159">
        <v>30</v>
      </c>
      <c r="J66" s="159">
        <v>30</v>
      </c>
      <c r="K66" s="159">
        <v>30</v>
      </c>
    </row>
    <row r="67" spans="1:11" s="160" customFormat="1" ht="24.75" customHeight="1">
      <c r="A67" s="169" t="s">
        <v>229</v>
      </c>
      <c r="B67" s="157" t="s">
        <v>12</v>
      </c>
      <c r="C67" s="157" t="s">
        <v>10</v>
      </c>
      <c r="D67" s="157" t="s">
        <v>19</v>
      </c>
      <c r="E67" s="296" t="s">
        <v>99</v>
      </c>
      <c r="F67" s="298"/>
      <c r="G67" s="157" t="s">
        <v>79</v>
      </c>
      <c r="H67" s="157" t="s">
        <v>217</v>
      </c>
      <c r="I67" s="159">
        <v>30.54</v>
      </c>
      <c r="J67" s="159">
        <v>30.54</v>
      </c>
      <c r="K67" s="159">
        <v>30.54</v>
      </c>
    </row>
    <row r="68" spans="1:11" s="71" customFormat="1" ht="21" customHeight="1">
      <c r="A68" s="72" t="s">
        <v>172</v>
      </c>
      <c r="B68" s="70" t="s">
        <v>12</v>
      </c>
      <c r="C68" s="70" t="s">
        <v>10</v>
      </c>
      <c r="D68" s="70" t="s">
        <v>19</v>
      </c>
      <c r="E68" s="236" t="s">
        <v>99</v>
      </c>
      <c r="F68" s="249"/>
      <c r="G68" s="70" t="s">
        <v>171</v>
      </c>
      <c r="H68" s="70"/>
      <c r="I68" s="116">
        <f>'пр 4'!H45</f>
        <v>360</v>
      </c>
      <c r="J68" s="116">
        <f>'пр 4'!I45</f>
        <v>360</v>
      </c>
      <c r="K68" s="116">
        <f>'пр 4'!J45</f>
        <v>360</v>
      </c>
    </row>
    <row r="69" spans="1:11" s="160" customFormat="1" ht="21" customHeight="1">
      <c r="A69" s="167" t="s">
        <v>226</v>
      </c>
      <c r="B69" s="157" t="s">
        <v>12</v>
      </c>
      <c r="C69" s="157" t="s">
        <v>10</v>
      </c>
      <c r="D69" s="157" t="s">
        <v>19</v>
      </c>
      <c r="E69" s="296" t="s">
        <v>99</v>
      </c>
      <c r="F69" s="298"/>
      <c r="G69" s="157" t="s">
        <v>171</v>
      </c>
      <c r="H69" s="157" t="s">
        <v>214</v>
      </c>
      <c r="I69" s="159">
        <v>300</v>
      </c>
      <c r="J69" s="159">
        <v>300</v>
      </c>
      <c r="K69" s="159">
        <v>300</v>
      </c>
    </row>
    <row r="70" spans="1:11" s="51" customFormat="1" ht="21" customHeight="1">
      <c r="A70" s="88" t="s">
        <v>83</v>
      </c>
      <c r="B70" s="87" t="s">
        <v>12</v>
      </c>
      <c r="C70" s="87" t="s">
        <v>10</v>
      </c>
      <c r="D70" s="87" t="s">
        <v>19</v>
      </c>
      <c r="E70" s="250" t="s">
        <v>99</v>
      </c>
      <c r="F70" s="251"/>
      <c r="G70" s="89">
        <v>850</v>
      </c>
      <c r="H70" s="89"/>
      <c r="I70" s="115">
        <f>I71</f>
        <v>24</v>
      </c>
      <c r="J70" s="115">
        <f>J71</f>
        <v>20</v>
      </c>
      <c r="K70" s="115">
        <f>K71</f>
        <v>20</v>
      </c>
    </row>
    <row r="71" spans="1:11" ht="15" customHeight="1">
      <c r="A71" s="72" t="s">
        <v>84</v>
      </c>
      <c r="B71" s="70" t="s">
        <v>12</v>
      </c>
      <c r="C71" s="70" t="s">
        <v>10</v>
      </c>
      <c r="D71" s="70" t="s">
        <v>19</v>
      </c>
      <c r="E71" s="284" t="s">
        <v>99</v>
      </c>
      <c r="F71" s="285"/>
      <c r="G71" s="76">
        <v>852</v>
      </c>
      <c r="H71" s="76"/>
      <c r="I71" s="116">
        <f>'пр 4'!H48</f>
        <v>24</v>
      </c>
      <c r="J71" s="116">
        <f>'пр 4'!I48</f>
        <v>20</v>
      </c>
      <c r="K71" s="116">
        <f>'пр 4'!J48</f>
        <v>20</v>
      </c>
    </row>
    <row r="72" spans="1:11" s="168" customFormat="1" ht="15" customHeight="1">
      <c r="A72" s="167" t="s">
        <v>230</v>
      </c>
      <c r="B72" s="157" t="s">
        <v>12</v>
      </c>
      <c r="C72" s="157" t="s">
        <v>10</v>
      </c>
      <c r="D72" s="157" t="s">
        <v>19</v>
      </c>
      <c r="E72" s="299" t="s">
        <v>99</v>
      </c>
      <c r="F72" s="300"/>
      <c r="G72" s="158">
        <v>852</v>
      </c>
      <c r="H72" s="158">
        <v>291</v>
      </c>
      <c r="I72" s="159">
        <v>24</v>
      </c>
      <c r="J72" s="159">
        <v>20</v>
      </c>
      <c r="K72" s="159">
        <v>20</v>
      </c>
    </row>
    <row r="73" spans="1:11" ht="21.75" customHeight="1">
      <c r="A73" s="72" t="s">
        <v>176</v>
      </c>
      <c r="B73" s="70" t="s">
        <v>12</v>
      </c>
      <c r="C73" s="70" t="s">
        <v>10</v>
      </c>
      <c r="D73" s="70" t="s">
        <v>19</v>
      </c>
      <c r="E73" s="284" t="s">
        <v>99</v>
      </c>
      <c r="F73" s="285"/>
      <c r="G73" s="76">
        <v>853</v>
      </c>
      <c r="H73" s="76"/>
      <c r="I73" s="116">
        <f>'пр 4'!H49</f>
        <v>310</v>
      </c>
      <c r="J73" s="116">
        <f>'пр 4'!I49</f>
        <v>0</v>
      </c>
      <c r="K73" s="116">
        <f>'пр 4'!J49</f>
        <v>0</v>
      </c>
    </row>
    <row r="74" spans="1:11" s="168" customFormat="1" ht="21.75" customHeight="1">
      <c r="A74" s="167" t="s">
        <v>231</v>
      </c>
      <c r="B74" s="157" t="s">
        <v>12</v>
      </c>
      <c r="C74" s="157" t="s">
        <v>10</v>
      </c>
      <c r="D74" s="157" t="s">
        <v>19</v>
      </c>
      <c r="E74" s="299" t="s">
        <v>99</v>
      </c>
      <c r="F74" s="300"/>
      <c r="G74" s="158">
        <v>853</v>
      </c>
      <c r="H74" s="175">
        <v>292</v>
      </c>
      <c r="I74" s="159">
        <v>0</v>
      </c>
      <c r="J74" s="159">
        <v>0</v>
      </c>
      <c r="K74" s="159">
        <v>0</v>
      </c>
    </row>
    <row r="75" spans="1:11" s="168" customFormat="1" ht="21.75" customHeight="1">
      <c r="A75" s="167" t="s">
        <v>232</v>
      </c>
      <c r="B75" s="157" t="s">
        <v>12</v>
      </c>
      <c r="C75" s="157" t="s">
        <v>10</v>
      </c>
      <c r="D75" s="157" t="s">
        <v>19</v>
      </c>
      <c r="E75" s="299" t="s">
        <v>99</v>
      </c>
      <c r="F75" s="300"/>
      <c r="G75" s="158">
        <v>853</v>
      </c>
      <c r="H75" s="175">
        <v>295</v>
      </c>
      <c r="I75" s="159">
        <v>0</v>
      </c>
      <c r="J75" s="159">
        <v>0</v>
      </c>
      <c r="K75" s="159">
        <v>0</v>
      </c>
    </row>
    <row r="76" spans="1:11" s="168" customFormat="1" ht="21.75" customHeight="1">
      <c r="A76" s="167" t="s">
        <v>233</v>
      </c>
      <c r="B76" s="157" t="s">
        <v>12</v>
      </c>
      <c r="C76" s="157" t="s">
        <v>10</v>
      </c>
      <c r="D76" s="157" t="s">
        <v>19</v>
      </c>
      <c r="E76" s="299" t="s">
        <v>99</v>
      </c>
      <c r="F76" s="300"/>
      <c r="G76" s="158">
        <v>853</v>
      </c>
      <c r="H76" s="175">
        <v>296</v>
      </c>
      <c r="I76" s="159">
        <v>0</v>
      </c>
      <c r="J76" s="159">
        <v>0</v>
      </c>
      <c r="K76" s="159">
        <v>0</v>
      </c>
    </row>
    <row r="77" spans="1:11" s="168" customFormat="1" ht="21.75" customHeight="1">
      <c r="A77" s="167" t="s">
        <v>234</v>
      </c>
      <c r="B77" s="157" t="s">
        <v>12</v>
      </c>
      <c r="C77" s="157" t="s">
        <v>10</v>
      </c>
      <c r="D77" s="157" t="s">
        <v>19</v>
      </c>
      <c r="E77" s="299" t="s">
        <v>99</v>
      </c>
      <c r="F77" s="300"/>
      <c r="G77" s="158">
        <v>853</v>
      </c>
      <c r="H77" s="175">
        <v>297</v>
      </c>
      <c r="I77" s="159">
        <v>0</v>
      </c>
      <c r="J77" s="159">
        <v>0</v>
      </c>
      <c r="K77" s="159">
        <v>0</v>
      </c>
    </row>
    <row r="78" spans="1:11" ht="45">
      <c r="A78" s="88" t="s">
        <v>147</v>
      </c>
      <c r="B78" s="83" t="s">
        <v>12</v>
      </c>
      <c r="C78" s="83" t="s">
        <v>10</v>
      </c>
      <c r="D78" s="108" t="s">
        <v>19</v>
      </c>
      <c r="E78" s="250" t="s">
        <v>148</v>
      </c>
      <c r="F78" s="251"/>
      <c r="G78" s="109"/>
      <c r="H78" s="109"/>
      <c r="I78" s="112">
        <f>SUM(I79,I84)</f>
        <v>240.19415999999998</v>
      </c>
      <c r="J78" s="112">
        <f>SUM(J79,J84)</f>
        <v>232.99416</v>
      </c>
      <c r="K78" s="112">
        <f>SUM(K79,K84)</f>
        <v>232.99416</v>
      </c>
    </row>
    <row r="79" spans="1:11" s="60" customFormat="1" ht="33.75" customHeight="1">
      <c r="A79" s="80" t="s">
        <v>76</v>
      </c>
      <c r="B79" s="130" t="s">
        <v>12</v>
      </c>
      <c r="C79" s="130" t="s">
        <v>10</v>
      </c>
      <c r="D79" s="131" t="s">
        <v>19</v>
      </c>
      <c r="E79" s="255" t="s">
        <v>148</v>
      </c>
      <c r="F79" s="256"/>
      <c r="G79" s="132">
        <v>120</v>
      </c>
      <c r="H79" s="132"/>
      <c r="I79" s="133">
        <f>SUM(I80:I82)</f>
        <v>226.28415999999999</v>
      </c>
      <c r="J79" s="133">
        <f>SUM(J80:J82)</f>
        <v>226.28415999999999</v>
      </c>
      <c r="K79" s="133">
        <f>SUM(K80:K82)</f>
        <v>226.28415999999999</v>
      </c>
    </row>
    <row r="80" spans="1:11" ht="28.5" customHeight="1">
      <c r="A80" s="72" t="s">
        <v>111</v>
      </c>
      <c r="B80" s="73" t="s">
        <v>12</v>
      </c>
      <c r="C80" s="73" t="s">
        <v>10</v>
      </c>
      <c r="D80" s="134" t="s">
        <v>19</v>
      </c>
      <c r="E80" s="252" t="s">
        <v>148</v>
      </c>
      <c r="F80" s="257"/>
      <c r="G80" s="109">
        <v>121</v>
      </c>
      <c r="H80" s="109"/>
      <c r="I80" s="126">
        <f>'пр 4'!H52</f>
        <v>97.91859</v>
      </c>
      <c r="J80" s="126">
        <f>'пр 4'!I52</f>
        <v>97.91859</v>
      </c>
      <c r="K80" s="126">
        <f>'пр 4'!J52</f>
        <v>97.91859</v>
      </c>
    </row>
    <row r="81" spans="1:11" s="168" customFormat="1" ht="28.5" customHeight="1">
      <c r="A81" s="167" t="s">
        <v>209</v>
      </c>
      <c r="B81" s="170" t="s">
        <v>12</v>
      </c>
      <c r="C81" s="170" t="s">
        <v>10</v>
      </c>
      <c r="D81" s="174" t="s">
        <v>19</v>
      </c>
      <c r="E81" s="304" t="s">
        <v>148</v>
      </c>
      <c r="F81" s="305"/>
      <c r="G81" s="177">
        <v>121</v>
      </c>
      <c r="H81" s="177">
        <v>211</v>
      </c>
      <c r="I81" s="178">
        <v>98.79416</v>
      </c>
      <c r="J81" s="178">
        <v>98.79416</v>
      </c>
      <c r="K81" s="178">
        <v>98.79416</v>
      </c>
    </row>
    <row r="82" spans="1:11" ht="20.25" customHeight="1">
      <c r="A82" s="72" t="s">
        <v>18</v>
      </c>
      <c r="B82" s="73" t="s">
        <v>12</v>
      </c>
      <c r="C82" s="73" t="s">
        <v>10</v>
      </c>
      <c r="D82" s="134" t="s">
        <v>19</v>
      </c>
      <c r="E82" s="252" t="s">
        <v>148</v>
      </c>
      <c r="F82" s="257"/>
      <c r="G82" s="109">
        <v>129</v>
      </c>
      <c r="H82" s="109"/>
      <c r="I82" s="126">
        <f>'пр 4'!H53</f>
        <v>29.57141</v>
      </c>
      <c r="J82" s="126">
        <f>'пр 4'!I53</f>
        <v>29.57141</v>
      </c>
      <c r="K82" s="126">
        <f>'пр 4'!J53</f>
        <v>29.57141</v>
      </c>
    </row>
    <row r="83" spans="1:11" s="168" customFormat="1" ht="20.25" customHeight="1">
      <c r="A83" s="167" t="s">
        <v>18</v>
      </c>
      <c r="B83" s="170" t="s">
        <v>12</v>
      </c>
      <c r="C83" s="170" t="s">
        <v>10</v>
      </c>
      <c r="D83" s="174" t="s">
        <v>19</v>
      </c>
      <c r="E83" s="304" t="s">
        <v>148</v>
      </c>
      <c r="F83" s="305"/>
      <c r="G83" s="177">
        <v>129</v>
      </c>
      <c r="H83" s="177">
        <v>213</v>
      </c>
      <c r="I83" s="178">
        <v>29.83584</v>
      </c>
      <c r="J83" s="178">
        <v>29.83584</v>
      </c>
      <c r="K83" s="178">
        <v>29.83584</v>
      </c>
    </row>
    <row r="84" spans="1:11" s="60" customFormat="1" ht="34.5" customHeight="1">
      <c r="A84" s="80" t="s">
        <v>119</v>
      </c>
      <c r="B84" s="130" t="s">
        <v>12</v>
      </c>
      <c r="C84" s="130" t="s">
        <v>10</v>
      </c>
      <c r="D84" s="131" t="s">
        <v>19</v>
      </c>
      <c r="E84" s="255" t="s">
        <v>148</v>
      </c>
      <c r="F84" s="256"/>
      <c r="G84" s="132">
        <v>200</v>
      </c>
      <c r="H84" s="132"/>
      <c r="I84" s="133">
        <f>SUM(I85)</f>
        <v>13.91</v>
      </c>
      <c r="J84" s="133">
        <f>SUM(J85)</f>
        <v>6.71</v>
      </c>
      <c r="K84" s="133">
        <f>SUM(K85)</f>
        <v>6.71</v>
      </c>
    </row>
    <row r="85" spans="1:11" ht="22.5" customHeight="1">
      <c r="A85" s="72" t="s">
        <v>115</v>
      </c>
      <c r="B85" s="73" t="s">
        <v>12</v>
      </c>
      <c r="C85" s="73" t="s">
        <v>10</v>
      </c>
      <c r="D85" s="134" t="s">
        <v>19</v>
      </c>
      <c r="E85" s="252" t="s">
        <v>148</v>
      </c>
      <c r="F85" s="257"/>
      <c r="G85" s="129">
        <v>244</v>
      </c>
      <c r="H85" s="129"/>
      <c r="I85" s="112">
        <f>'пр 4'!H55</f>
        <v>13.91</v>
      </c>
      <c r="J85" s="112">
        <f>'пр 4'!I55</f>
        <v>6.71</v>
      </c>
      <c r="K85" s="112">
        <f>'пр 4'!J55</f>
        <v>6.71</v>
      </c>
    </row>
    <row r="86" spans="1:11" s="168" customFormat="1" ht="20.25" customHeight="1">
      <c r="A86" s="167" t="s">
        <v>235</v>
      </c>
      <c r="B86" s="170" t="s">
        <v>12</v>
      </c>
      <c r="C86" s="170" t="s">
        <v>10</v>
      </c>
      <c r="D86" s="174" t="s">
        <v>19</v>
      </c>
      <c r="E86" s="304" t="s">
        <v>148</v>
      </c>
      <c r="F86" s="305"/>
      <c r="G86" s="175">
        <v>244</v>
      </c>
      <c r="H86" s="175">
        <v>346</v>
      </c>
      <c r="I86" s="176">
        <v>6.77</v>
      </c>
      <c r="J86" s="176">
        <v>6.77</v>
      </c>
      <c r="K86" s="176">
        <v>6.77</v>
      </c>
    </row>
    <row r="87" spans="1:11" ht="81.75" customHeight="1">
      <c r="A87" s="72" t="s">
        <v>116</v>
      </c>
      <c r="B87" s="83" t="s">
        <v>12</v>
      </c>
      <c r="C87" s="83" t="s">
        <v>10</v>
      </c>
      <c r="D87" s="108" t="s">
        <v>19</v>
      </c>
      <c r="E87" s="250" t="s">
        <v>117</v>
      </c>
      <c r="F87" s="251"/>
      <c r="G87" s="109">
        <v>200</v>
      </c>
      <c r="H87" s="109"/>
      <c r="I87" s="115">
        <f>I90</f>
        <v>0.7</v>
      </c>
      <c r="J87" s="115">
        <f>J90</f>
        <v>0.7</v>
      </c>
      <c r="K87" s="115">
        <f>K90</f>
        <v>0.7</v>
      </c>
    </row>
    <row r="88" spans="1:11" s="79" customFormat="1" ht="22.5">
      <c r="A88" s="72" t="s">
        <v>112</v>
      </c>
      <c r="B88" s="70" t="s">
        <v>12</v>
      </c>
      <c r="C88" s="70" t="s">
        <v>10</v>
      </c>
      <c r="D88" s="70" t="s">
        <v>19</v>
      </c>
      <c r="E88" s="236" t="s">
        <v>117</v>
      </c>
      <c r="F88" s="249"/>
      <c r="G88" s="73" t="s">
        <v>16</v>
      </c>
      <c r="H88" s="73"/>
      <c r="I88" s="116">
        <f>I90</f>
        <v>0.7</v>
      </c>
      <c r="J88" s="116">
        <f>J90</f>
        <v>0.7</v>
      </c>
      <c r="K88" s="116">
        <f>K90</f>
        <v>0.7</v>
      </c>
    </row>
    <row r="89" spans="1:11" s="71" customFormat="1" ht="33.75">
      <c r="A89" s="72" t="s">
        <v>113</v>
      </c>
      <c r="B89" s="70" t="s">
        <v>12</v>
      </c>
      <c r="C89" s="70" t="s">
        <v>10</v>
      </c>
      <c r="D89" s="70" t="s">
        <v>19</v>
      </c>
      <c r="E89" s="236" t="s">
        <v>117</v>
      </c>
      <c r="F89" s="249"/>
      <c r="G89" s="70" t="s">
        <v>114</v>
      </c>
      <c r="H89" s="70"/>
      <c r="I89" s="116">
        <f>I90</f>
        <v>0.7</v>
      </c>
      <c r="J89" s="116">
        <f>J90</f>
        <v>0.7</v>
      </c>
      <c r="K89" s="116">
        <f>K90</f>
        <v>0.7</v>
      </c>
    </row>
    <row r="90" spans="1:11" s="71" customFormat="1" ht="36" customHeight="1">
      <c r="A90" s="72" t="s">
        <v>115</v>
      </c>
      <c r="B90" s="70" t="s">
        <v>12</v>
      </c>
      <c r="C90" s="70" t="s">
        <v>10</v>
      </c>
      <c r="D90" s="70" t="s">
        <v>19</v>
      </c>
      <c r="E90" s="236" t="s">
        <v>117</v>
      </c>
      <c r="F90" s="249"/>
      <c r="G90" s="70" t="s">
        <v>79</v>
      </c>
      <c r="H90" s="70"/>
      <c r="I90" s="116">
        <f>'пр 4'!H59</f>
        <v>0.7</v>
      </c>
      <c r="J90" s="116">
        <f>'пр 4'!I59</f>
        <v>0.7</v>
      </c>
      <c r="K90" s="116">
        <f>'пр 4'!J59</f>
        <v>0.7</v>
      </c>
    </row>
    <row r="91" spans="1:11" s="160" customFormat="1" ht="23.25" customHeight="1">
      <c r="A91" s="167" t="s">
        <v>235</v>
      </c>
      <c r="B91" s="157" t="s">
        <v>12</v>
      </c>
      <c r="C91" s="157" t="s">
        <v>10</v>
      </c>
      <c r="D91" s="157" t="s">
        <v>19</v>
      </c>
      <c r="E91" s="296" t="s">
        <v>117</v>
      </c>
      <c r="F91" s="298"/>
      <c r="G91" s="157" t="s">
        <v>79</v>
      </c>
      <c r="H91" s="157" t="s">
        <v>213</v>
      </c>
      <c r="I91" s="159">
        <v>0.7</v>
      </c>
      <c r="J91" s="159">
        <v>0.7</v>
      </c>
      <c r="K91" s="159">
        <v>0.7</v>
      </c>
    </row>
    <row r="92" spans="1:11" s="79" customFormat="1" ht="25.5">
      <c r="A92" s="86" t="s">
        <v>46</v>
      </c>
      <c r="B92" s="87" t="s">
        <v>12</v>
      </c>
      <c r="C92" s="87" t="s">
        <v>10</v>
      </c>
      <c r="D92" s="87" t="s">
        <v>45</v>
      </c>
      <c r="E92" s="248" t="s">
        <v>105</v>
      </c>
      <c r="F92" s="232"/>
      <c r="G92" s="87"/>
      <c r="H92" s="87"/>
      <c r="I92" s="115">
        <f aca="true" t="shared" si="3" ref="I92:K93">I95</f>
        <v>0</v>
      </c>
      <c r="J92" s="115">
        <f t="shared" si="3"/>
        <v>0</v>
      </c>
      <c r="K92" s="115">
        <f t="shared" si="3"/>
        <v>0</v>
      </c>
    </row>
    <row r="93" spans="1:11" s="71" customFormat="1" ht="23.25" customHeight="1">
      <c r="A93" s="106" t="s">
        <v>104</v>
      </c>
      <c r="B93" s="6">
        <v>716</v>
      </c>
      <c r="C93" s="6" t="s">
        <v>10</v>
      </c>
      <c r="D93" s="6" t="s">
        <v>45</v>
      </c>
      <c r="E93" s="240" t="s">
        <v>106</v>
      </c>
      <c r="F93" s="241"/>
      <c r="G93" s="6" t="s">
        <v>82</v>
      </c>
      <c r="H93" s="6"/>
      <c r="I93" s="116">
        <f t="shared" si="3"/>
        <v>0</v>
      </c>
      <c r="J93" s="116">
        <f t="shared" si="3"/>
        <v>0</v>
      </c>
      <c r="K93" s="116">
        <f t="shared" si="3"/>
        <v>0</v>
      </c>
    </row>
    <row r="94" spans="1:11" s="71" customFormat="1" ht="36" customHeight="1">
      <c r="A94" s="106" t="s">
        <v>108</v>
      </c>
      <c r="B94" s="6">
        <v>716</v>
      </c>
      <c r="C94" s="6" t="s">
        <v>10</v>
      </c>
      <c r="D94" s="6" t="s">
        <v>45</v>
      </c>
      <c r="E94" s="240" t="s">
        <v>106</v>
      </c>
      <c r="F94" s="241"/>
      <c r="G94" s="6" t="s">
        <v>82</v>
      </c>
      <c r="H94" s="6"/>
      <c r="I94" s="116">
        <f>I96</f>
        <v>0</v>
      </c>
      <c r="J94" s="116">
        <f>J96</f>
        <v>0</v>
      </c>
      <c r="K94" s="116">
        <f>K96</f>
        <v>0</v>
      </c>
    </row>
    <row r="95" spans="1:11" s="71" customFormat="1" ht="24">
      <c r="A95" s="78" t="s">
        <v>96</v>
      </c>
      <c r="B95" s="70" t="s">
        <v>12</v>
      </c>
      <c r="C95" s="70" t="s">
        <v>10</v>
      </c>
      <c r="D95" s="70" t="s">
        <v>45</v>
      </c>
      <c r="E95" s="250" t="s">
        <v>118</v>
      </c>
      <c r="F95" s="251"/>
      <c r="G95" s="70" t="s">
        <v>82</v>
      </c>
      <c r="H95" s="70"/>
      <c r="I95" s="116">
        <f>I96</f>
        <v>0</v>
      </c>
      <c r="J95" s="116">
        <f aca="true" t="shared" si="4" ref="J95:K97">J96</f>
        <v>0</v>
      </c>
      <c r="K95" s="116">
        <f t="shared" si="4"/>
        <v>0</v>
      </c>
    </row>
    <row r="96" spans="1:11" ht="12.75">
      <c r="A96" s="78" t="s">
        <v>97</v>
      </c>
      <c r="B96" s="70" t="s">
        <v>12</v>
      </c>
      <c r="C96" s="70" t="s">
        <v>10</v>
      </c>
      <c r="D96" s="70" t="s">
        <v>45</v>
      </c>
      <c r="E96" s="252" t="s">
        <v>118</v>
      </c>
      <c r="F96" s="253"/>
      <c r="G96" s="70"/>
      <c r="H96" s="70"/>
      <c r="I96" s="116">
        <f>I97</f>
        <v>0</v>
      </c>
      <c r="J96" s="116">
        <f t="shared" si="4"/>
        <v>0</v>
      </c>
      <c r="K96" s="116">
        <f t="shared" si="4"/>
        <v>0</v>
      </c>
    </row>
    <row r="97" spans="1:11" ht="12.75">
      <c r="A97" s="78" t="s">
        <v>15</v>
      </c>
      <c r="B97" s="70" t="s">
        <v>12</v>
      </c>
      <c r="C97" s="70" t="s">
        <v>10</v>
      </c>
      <c r="D97" s="70" t="s">
        <v>45</v>
      </c>
      <c r="E97" s="252" t="s">
        <v>118</v>
      </c>
      <c r="F97" s="253"/>
      <c r="G97" s="70" t="s">
        <v>16</v>
      </c>
      <c r="H97" s="70"/>
      <c r="I97" s="116">
        <f>I98</f>
        <v>0</v>
      </c>
      <c r="J97" s="116">
        <f t="shared" si="4"/>
        <v>0</v>
      </c>
      <c r="K97" s="116">
        <f t="shared" si="4"/>
        <v>0</v>
      </c>
    </row>
    <row r="98" spans="1:11" ht="12.75">
      <c r="A98" s="78" t="s">
        <v>20</v>
      </c>
      <c r="B98" s="70" t="s">
        <v>12</v>
      </c>
      <c r="C98" s="70" t="s">
        <v>10</v>
      </c>
      <c r="D98" s="70" t="s">
        <v>45</v>
      </c>
      <c r="E98" s="271" t="s">
        <v>118</v>
      </c>
      <c r="F98" s="272"/>
      <c r="G98" s="70" t="s">
        <v>79</v>
      </c>
      <c r="H98" s="70"/>
      <c r="I98" s="116">
        <f>'пр 4'!H66</f>
        <v>0</v>
      </c>
      <c r="J98" s="116">
        <f>'пр 4'!I66</f>
        <v>0</v>
      </c>
      <c r="K98" s="116">
        <f>'пр 4'!J66</f>
        <v>0</v>
      </c>
    </row>
    <row r="99" spans="1:11" s="168" customFormat="1" ht="12.75" customHeight="1">
      <c r="A99" s="167" t="s">
        <v>234</v>
      </c>
      <c r="B99" s="157" t="s">
        <v>12</v>
      </c>
      <c r="C99" s="157" t="s">
        <v>10</v>
      </c>
      <c r="D99" s="157" t="s">
        <v>45</v>
      </c>
      <c r="E99" s="303" t="s">
        <v>118</v>
      </c>
      <c r="F99" s="300"/>
      <c r="G99" s="157" t="s">
        <v>79</v>
      </c>
      <c r="H99" s="173" t="s">
        <v>218</v>
      </c>
      <c r="I99" s="159">
        <v>763.5</v>
      </c>
      <c r="J99" s="159">
        <v>0</v>
      </c>
      <c r="K99" s="159">
        <v>0</v>
      </c>
    </row>
    <row r="100" spans="1:11" ht="12.75">
      <c r="A100" s="86" t="s">
        <v>28</v>
      </c>
      <c r="B100" s="87" t="s">
        <v>12</v>
      </c>
      <c r="C100" s="87" t="s">
        <v>10</v>
      </c>
      <c r="D100" s="149" t="s">
        <v>26</v>
      </c>
      <c r="E100" s="248" t="s">
        <v>105</v>
      </c>
      <c r="F100" s="232"/>
      <c r="G100" s="150" t="s">
        <v>82</v>
      </c>
      <c r="H100" s="150"/>
      <c r="I100" s="115">
        <f>I101</f>
        <v>60</v>
      </c>
      <c r="J100" s="115">
        <f>J101</f>
        <v>100</v>
      </c>
      <c r="K100" s="115">
        <f>K101</f>
        <v>100</v>
      </c>
    </row>
    <row r="101" spans="1:11" ht="12.75" customHeight="1">
      <c r="A101" s="106" t="s">
        <v>104</v>
      </c>
      <c r="B101" s="6">
        <v>716</v>
      </c>
      <c r="C101" s="6" t="s">
        <v>10</v>
      </c>
      <c r="D101" s="6" t="s">
        <v>26</v>
      </c>
      <c r="E101" s="228" t="s">
        <v>109</v>
      </c>
      <c r="F101" s="230"/>
      <c r="G101" s="6" t="s">
        <v>82</v>
      </c>
      <c r="H101" s="6"/>
      <c r="I101" s="116">
        <f>I104</f>
        <v>60</v>
      </c>
      <c r="J101" s="116">
        <f>J104</f>
        <v>100</v>
      </c>
      <c r="K101" s="116">
        <f>K104</f>
        <v>100</v>
      </c>
    </row>
    <row r="102" spans="1:11" ht="12.75" customHeight="1">
      <c r="A102" s="106" t="s">
        <v>108</v>
      </c>
      <c r="B102" s="6">
        <v>716</v>
      </c>
      <c r="C102" s="6" t="s">
        <v>10</v>
      </c>
      <c r="D102" s="6" t="s">
        <v>26</v>
      </c>
      <c r="E102" s="228" t="s">
        <v>109</v>
      </c>
      <c r="F102" s="230"/>
      <c r="G102" s="6" t="s">
        <v>82</v>
      </c>
      <c r="H102" s="6"/>
      <c r="I102" s="116">
        <f>I104</f>
        <v>60</v>
      </c>
      <c r="J102" s="116">
        <f>J104</f>
        <v>100</v>
      </c>
      <c r="K102" s="116">
        <f>K104</f>
        <v>100</v>
      </c>
    </row>
    <row r="103" spans="1:11" ht="12.75" customHeight="1">
      <c r="A103" s="90" t="s">
        <v>60</v>
      </c>
      <c r="B103" s="70" t="s">
        <v>12</v>
      </c>
      <c r="C103" s="70" t="s">
        <v>10</v>
      </c>
      <c r="D103" s="70" t="s">
        <v>26</v>
      </c>
      <c r="E103" s="228" t="s">
        <v>109</v>
      </c>
      <c r="F103" s="230"/>
      <c r="G103" s="70"/>
      <c r="H103" s="70"/>
      <c r="I103" s="116">
        <f aca="true" t="shared" si="5" ref="I103:K104">I104</f>
        <v>60</v>
      </c>
      <c r="J103" s="116">
        <f t="shared" si="5"/>
        <v>100</v>
      </c>
      <c r="K103" s="116">
        <f t="shared" si="5"/>
        <v>100</v>
      </c>
    </row>
    <row r="104" spans="1:11" ht="23.25" customHeight="1">
      <c r="A104" s="88" t="s">
        <v>62</v>
      </c>
      <c r="B104" s="70" t="s">
        <v>12</v>
      </c>
      <c r="C104" s="70" t="s">
        <v>10</v>
      </c>
      <c r="D104" s="70" t="s">
        <v>26</v>
      </c>
      <c r="E104" s="228" t="s">
        <v>120</v>
      </c>
      <c r="F104" s="230"/>
      <c r="G104" s="70" t="s">
        <v>86</v>
      </c>
      <c r="H104" s="70"/>
      <c r="I104" s="116">
        <f t="shared" si="5"/>
        <v>60</v>
      </c>
      <c r="J104" s="116">
        <f t="shared" si="5"/>
        <v>100</v>
      </c>
      <c r="K104" s="116">
        <f t="shared" si="5"/>
        <v>100</v>
      </c>
    </row>
    <row r="105" spans="1:11" ht="12.75">
      <c r="A105" s="72" t="s">
        <v>89</v>
      </c>
      <c r="B105" s="70" t="s">
        <v>12</v>
      </c>
      <c r="C105" s="70" t="s">
        <v>10</v>
      </c>
      <c r="D105" s="70" t="s">
        <v>26</v>
      </c>
      <c r="E105" s="228" t="s">
        <v>120</v>
      </c>
      <c r="F105" s="230"/>
      <c r="G105" s="70" t="s">
        <v>86</v>
      </c>
      <c r="H105" s="70"/>
      <c r="I105" s="116">
        <f>'пр 4'!H72</f>
        <v>60</v>
      </c>
      <c r="J105" s="116">
        <f>'пр 4'!I72</f>
        <v>100</v>
      </c>
      <c r="K105" s="116">
        <f>'пр 4'!J72</f>
        <v>100</v>
      </c>
    </row>
    <row r="106" spans="1:11" s="168" customFormat="1" ht="22.5">
      <c r="A106" s="167" t="s">
        <v>233</v>
      </c>
      <c r="B106" s="157" t="s">
        <v>12</v>
      </c>
      <c r="C106" s="157" t="s">
        <v>10</v>
      </c>
      <c r="D106" s="157" t="s">
        <v>26</v>
      </c>
      <c r="E106" s="290" t="s">
        <v>120</v>
      </c>
      <c r="F106" s="291"/>
      <c r="G106" s="157" t="s">
        <v>86</v>
      </c>
      <c r="H106" s="171" t="s">
        <v>219</v>
      </c>
      <c r="I106" s="159">
        <v>100</v>
      </c>
      <c r="J106" s="159">
        <v>100</v>
      </c>
      <c r="K106" s="159">
        <v>100</v>
      </c>
    </row>
    <row r="107" spans="1:11" ht="12.75">
      <c r="A107" s="91" t="s">
        <v>30</v>
      </c>
      <c r="B107" s="87" t="s">
        <v>12</v>
      </c>
      <c r="C107" s="92" t="s">
        <v>11</v>
      </c>
      <c r="D107" s="92"/>
      <c r="E107" s="248"/>
      <c r="F107" s="232"/>
      <c r="G107" s="105"/>
      <c r="H107" s="105"/>
      <c r="I107" s="115">
        <f>I108</f>
        <v>151.6</v>
      </c>
      <c r="J107" s="115">
        <f>J108</f>
        <v>147.7</v>
      </c>
      <c r="K107" s="115">
        <f>K108</f>
        <v>153.1</v>
      </c>
    </row>
    <row r="108" spans="1:11" ht="25.5">
      <c r="A108" s="94" t="s">
        <v>31</v>
      </c>
      <c r="B108" s="70" t="s">
        <v>12</v>
      </c>
      <c r="C108" s="75" t="s">
        <v>11</v>
      </c>
      <c r="D108" s="75" t="s">
        <v>32</v>
      </c>
      <c r="E108" s="228" t="s">
        <v>105</v>
      </c>
      <c r="F108" s="230"/>
      <c r="G108" s="105" t="s">
        <v>82</v>
      </c>
      <c r="H108" s="105"/>
      <c r="I108" s="116">
        <f>I110</f>
        <v>151.6</v>
      </c>
      <c r="J108" s="116">
        <f>J110</f>
        <v>147.7</v>
      </c>
      <c r="K108" s="116">
        <f>K110</f>
        <v>153.1</v>
      </c>
    </row>
    <row r="109" spans="1:11" ht="12.75" customHeight="1">
      <c r="A109" s="106" t="s">
        <v>104</v>
      </c>
      <c r="B109" s="6">
        <v>716</v>
      </c>
      <c r="C109" s="75" t="s">
        <v>11</v>
      </c>
      <c r="D109" s="75" t="s">
        <v>32</v>
      </c>
      <c r="E109" s="228" t="s">
        <v>121</v>
      </c>
      <c r="F109" s="230"/>
      <c r="G109" s="6" t="s">
        <v>82</v>
      </c>
      <c r="H109" s="6"/>
      <c r="I109" s="116">
        <f>I110</f>
        <v>151.6</v>
      </c>
      <c r="J109" s="116">
        <f>J110</f>
        <v>147.7</v>
      </c>
      <c r="K109" s="116">
        <f>K110</f>
        <v>153.1</v>
      </c>
    </row>
    <row r="110" spans="1:11" ht="37.5" customHeight="1">
      <c r="A110" s="95" t="s">
        <v>63</v>
      </c>
      <c r="B110" s="70" t="s">
        <v>12</v>
      </c>
      <c r="C110" s="75" t="s">
        <v>11</v>
      </c>
      <c r="D110" s="75" t="s">
        <v>32</v>
      </c>
      <c r="E110" s="228" t="s">
        <v>122</v>
      </c>
      <c r="F110" s="230"/>
      <c r="G110" s="105"/>
      <c r="H110" s="105"/>
      <c r="I110" s="116">
        <f>I111+I116</f>
        <v>151.6</v>
      </c>
      <c r="J110" s="116">
        <f>J111+J116</f>
        <v>147.7</v>
      </c>
      <c r="K110" s="116">
        <f>K111+K116</f>
        <v>153.1</v>
      </c>
    </row>
    <row r="111" spans="1:11" ht="22.5">
      <c r="A111" s="8" t="s">
        <v>110</v>
      </c>
      <c r="B111" s="5" t="s">
        <v>12</v>
      </c>
      <c r="C111" s="75" t="s">
        <v>11</v>
      </c>
      <c r="D111" s="75" t="s">
        <v>32</v>
      </c>
      <c r="E111" s="228" t="s">
        <v>122</v>
      </c>
      <c r="F111" s="230"/>
      <c r="G111" s="5" t="s">
        <v>103</v>
      </c>
      <c r="H111" s="5"/>
      <c r="I111" s="116">
        <f>I114+I112</f>
        <v>143.22</v>
      </c>
      <c r="J111" s="116">
        <f>J114+J112</f>
        <v>130.2</v>
      </c>
      <c r="K111" s="116">
        <f>K114+K112</f>
        <v>130.2</v>
      </c>
    </row>
    <row r="112" spans="1:11" ht="22.5">
      <c r="A112" s="72" t="s">
        <v>111</v>
      </c>
      <c r="B112" s="70" t="s">
        <v>12</v>
      </c>
      <c r="C112" s="75" t="s">
        <v>11</v>
      </c>
      <c r="D112" s="75" t="s">
        <v>32</v>
      </c>
      <c r="E112" s="228" t="s">
        <v>122</v>
      </c>
      <c r="F112" s="230"/>
      <c r="G112" s="70" t="s">
        <v>75</v>
      </c>
      <c r="H112" s="70"/>
      <c r="I112" s="116">
        <f>'пр 4'!H78</f>
        <v>110</v>
      </c>
      <c r="J112" s="116">
        <f>'пр 4'!I78</f>
        <v>100</v>
      </c>
      <c r="K112" s="116">
        <f>'пр 4'!J78</f>
        <v>100</v>
      </c>
    </row>
    <row r="113" spans="1:11" s="168" customFormat="1" ht="12.75">
      <c r="A113" s="167" t="s">
        <v>209</v>
      </c>
      <c r="B113" s="157" t="s">
        <v>12</v>
      </c>
      <c r="C113" s="157" t="s">
        <v>11</v>
      </c>
      <c r="D113" s="157" t="s">
        <v>32</v>
      </c>
      <c r="E113" s="290" t="s">
        <v>122</v>
      </c>
      <c r="F113" s="291"/>
      <c r="G113" s="157" t="s">
        <v>75</v>
      </c>
      <c r="H113" s="157" t="s">
        <v>202</v>
      </c>
      <c r="I113" s="159">
        <v>100</v>
      </c>
      <c r="J113" s="159">
        <v>100</v>
      </c>
      <c r="K113" s="159">
        <v>100</v>
      </c>
    </row>
    <row r="114" spans="1:11" ht="12.75">
      <c r="A114" s="72" t="s">
        <v>18</v>
      </c>
      <c r="B114" s="70" t="s">
        <v>12</v>
      </c>
      <c r="C114" s="75" t="s">
        <v>11</v>
      </c>
      <c r="D114" s="75" t="s">
        <v>32</v>
      </c>
      <c r="E114" s="228" t="s">
        <v>122</v>
      </c>
      <c r="F114" s="230"/>
      <c r="G114" s="70" t="s">
        <v>102</v>
      </c>
      <c r="H114" s="70"/>
      <c r="I114" s="116">
        <f>'пр 4'!H79</f>
        <v>33.22</v>
      </c>
      <c r="J114" s="116">
        <f>'пр 4'!I79</f>
        <v>30.2</v>
      </c>
      <c r="K114" s="116">
        <f>'пр 4'!J79</f>
        <v>30.2</v>
      </c>
    </row>
    <row r="115" spans="1:11" s="168" customFormat="1" ht="12.75">
      <c r="A115" s="167" t="s">
        <v>18</v>
      </c>
      <c r="B115" s="157" t="s">
        <v>12</v>
      </c>
      <c r="C115" s="157" t="s">
        <v>11</v>
      </c>
      <c r="D115" s="157" t="s">
        <v>32</v>
      </c>
      <c r="E115" s="290" t="s">
        <v>122</v>
      </c>
      <c r="F115" s="291"/>
      <c r="G115" s="157" t="s">
        <v>102</v>
      </c>
      <c r="H115" s="157" t="s">
        <v>203</v>
      </c>
      <c r="I115" s="159">
        <v>30.2</v>
      </c>
      <c r="J115" s="159">
        <v>30.2</v>
      </c>
      <c r="K115" s="159">
        <v>30.2</v>
      </c>
    </row>
    <row r="116" spans="1:11" ht="22.5" customHeight="1">
      <c r="A116" s="88" t="s">
        <v>112</v>
      </c>
      <c r="B116" s="87" t="s">
        <v>12</v>
      </c>
      <c r="C116" s="75" t="s">
        <v>11</v>
      </c>
      <c r="D116" s="75" t="s">
        <v>32</v>
      </c>
      <c r="E116" s="228" t="s">
        <v>122</v>
      </c>
      <c r="F116" s="229"/>
      <c r="G116" s="83" t="s">
        <v>16</v>
      </c>
      <c r="H116" s="83"/>
      <c r="I116" s="115">
        <f>I118</f>
        <v>8.379999999999999</v>
      </c>
      <c r="J116" s="115">
        <f>J118</f>
        <v>17.5</v>
      </c>
      <c r="K116" s="115">
        <f>K118</f>
        <v>22.9</v>
      </c>
    </row>
    <row r="117" spans="1:11" ht="33.75" customHeight="1">
      <c r="A117" s="72" t="s">
        <v>119</v>
      </c>
      <c r="B117" s="70" t="s">
        <v>12</v>
      </c>
      <c r="C117" s="75" t="s">
        <v>11</v>
      </c>
      <c r="D117" s="75" t="s">
        <v>32</v>
      </c>
      <c r="E117" s="228" t="s">
        <v>122</v>
      </c>
      <c r="F117" s="229"/>
      <c r="G117" s="70" t="s">
        <v>114</v>
      </c>
      <c r="H117" s="70"/>
      <c r="I117" s="116">
        <f>I118</f>
        <v>8.379999999999999</v>
      </c>
      <c r="J117" s="116">
        <f>J118</f>
        <v>17.5</v>
      </c>
      <c r="K117" s="116">
        <f>K118</f>
        <v>22.9</v>
      </c>
    </row>
    <row r="118" spans="1:11" ht="33.75">
      <c r="A118" s="72" t="s">
        <v>115</v>
      </c>
      <c r="B118" s="70" t="s">
        <v>12</v>
      </c>
      <c r="C118" s="75" t="s">
        <v>11</v>
      </c>
      <c r="D118" s="75" t="s">
        <v>32</v>
      </c>
      <c r="E118" s="228" t="s">
        <v>122</v>
      </c>
      <c r="F118" s="229"/>
      <c r="G118" s="70" t="s">
        <v>79</v>
      </c>
      <c r="H118" s="70"/>
      <c r="I118" s="116">
        <f>'пр 4'!H82</f>
        <v>8.379999999999999</v>
      </c>
      <c r="J118" s="116">
        <f>'пр 4'!I82</f>
        <v>17.5</v>
      </c>
      <c r="K118" s="116">
        <f>'пр 4'!J82</f>
        <v>22.9</v>
      </c>
    </row>
    <row r="119" spans="1:11" s="168" customFormat="1" ht="25.5" customHeight="1">
      <c r="A119" s="167" t="s">
        <v>235</v>
      </c>
      <c r="B119" s="157" t="s">
        <v>12</v>
      </c>
      <c r="C119" s="157" t="s">
        <v>11</v>
      </c>
      <c r="D119" s="157" t="s">
        <v>32</v>
      </c>
      <c r="E119" s="290" t="s">
        <v>122</v>
      </c>
      <c r="F119" s="295"/>
      <c r="G119" s="157" t="s">
        <v>79</v>
      </c>
      <c r="H119" s="171" t="s">
        <v>213</v>
      </c>
      <c r="I119" s="159">
        <v>7.1</v>
      </c>
      <c r="J119" s="159">
        <v>8.6</v>
      </c>
      <c r="K119" s="159">
        <v>14.3</v>
      </c>
    </row>
    <row r="120" spans="1:11" ht="12.75" customHeight="1">
      <c r="A120" s="91" t="s">
        <v>123</v>
      </c>
      <c r="B120" s="87" t="s">
        <v>12</v>
      </c>
      <c r="C120" s="92" t="s">
        <v>32</v>
      </c>
      <c r="D120" s="92"/>
      <c r="E120" s="248"/>
      <c r="F120" s="232"/>
      <c r="G120" s="105"/>
      <c r="H120" s="105"/>
      <c r="I120" s="115">
        <f>I121+I130</f>
        <v>100</v>
      </c>
      <c r="J120" s="115">
        <f>J121+J130</f>
        <v>100</v>
      </c>
      <c r="K120" s="115">
        <f>K121+K130</f>
        <v>100</v>
      </c>
    </row>
    <row r="121" spans="1:11" ht="51">
      <c r="A121" s="94" t="s">
        <v>64</v>
      </c>
      <c r="B121" s="83" t="s">
        <v>12</v>
      </c>
      <c r="C121" s="84" t="s">
        <v>32</v>
      </c>
      <c r="D121" s="84" t="s">
        <v>51</v>
      </c>
      <c r="E121" s="231" t="s">
        <v>105</v>
      </c>
      <c r="F121" s="232"/>
      <c r="G121" s="107" t="s">
        <v>82</v>
      </c>
      <c r="H121" s="107"/>
      <c r="I121" s="115">
        <f aca="true" t="shared" si="6" ref="I121:K127">I122</f>
        <v>50</v>
      </c>
      <c r="J121" s="115">
        <f t="shared" si="6"/>
        <v>50</v>
      </c>
      <c r="K121" s="115">
        <f t="shared" si="6"/>
        <v>50</v>
      </c>
    </row>
    <row r="122" spans="1:11" ht="25.5">
      <c r="A122" s="106" t="s">
        <v>104</v>
      </c>
      <c r="B122" s="6">
        <v>716</v>
      </c>
      <c r="C122" s="75" t="s">
        <v>32</v>
      </c>
      <c r="D122" s="75" t="s">
        <v>51</v>
      </c>
      <c r="E122" s="228" t="s">
        <v>109</v>
      </c>
      <c r="F122" s="230"/>
      <c r="G122" s="6" t="s">
        <v>82</v>
      </c>
      <c r="H122" s="6"/>
      <c r="I122" s="116">
        <f t="shared" si="6"/>
        <v>50</v>
      </c>
      <c r="J122" s="116">
        <f t="shared" si="6"/>
        <v>50</v>
      </c>
      <c r="K122" s="116">
        <f t="shared" si="6"/>
        <v>50</v>
      </c>
    </row>
    <row r="123" spans="1:11" ht="38.25">
      <c r="A123" s="106" t="s">
        <v>108</v>
      </c>
      <c r="B123" s="6">
        <v>716</v>
      </c>
      <c r="C123" s="75" t="s">
        <v>32</v>
      </c>
      <c r="D123" s="75" t="s">
        <v>51</v>
      </c>
      <c r="E123" s="228" t="s">
        <v>109</v>
      </c>
      <c r="F123" s="230"/>
      <c r="G123" s="6" t="s">
        <v>82</v>
      </c>
      <c r="H123" s="6"/>
      <c r="I123" s="116">
        <f t="shared" si="6"/>
        <v>50</v>
      </c>
      <c r="J123" s="116">
        <f t="shared" si="6"/>
        <v>50</v>
      </c>
      <c r="K123" s="116">
        <f t="shared" si="6"/>
        <v>50</v>
      </c>
    </row>
    <row r="124" spans="1:11" ht="38.25">
      <c r="A124" s="29" t="s">
        <v>60</v>
      </c>
      <c r="B124" s="6">
        <v>716</v>
      </c>
      <c r="C124" s="75" t="s">
        <v>32</v>
      </c>
      <c r="D124" s="75" t="s">
        <v>51</v>
      </c>
      <c r="E124" s="228" t="s">
        <v>109</v>
      </c>
      <c r="F124" s="230"/>
      <c r="G124" s="6" t="s">
        <v>82</v>
      </c>
      <c r="H124" s="6"/>
      <c r="I124" s="116">
        <f>I125</f>
        <v>50</v>
      </c>
      <c r="J124" s="116">
        <f t="shared" si="6"/>
        <v>50</v>
      </c>
      <c r="K124" s="116">
        <f t="shared" si="6"/>
        <v>50</v>
      </c>
    </row>
    <row r="125" spans="1:11" ht="22.5">
      <c r="A125" s="8" t="s">
        <v>166</v>
      </c>
      <c r="B125" s="6">
        <v>716</v>
      </c>
      <c r="C125" s="75" t="s">
        <v>32</v>
      </c>
      <c r="D125" s="75" t="s">
        <v>51</v>
      </c>
      <c r="E125" s="228" t="s">
        <v>124</v>
      </c>
      <c r="F125" s="230"/>
      <c r="G125" s="6" t="s">
        <v>82</v>
      </c>
      <c r="H125" s="6"/>
      <c r="I125" s="116">
        <f t="shared" si="6"/>
        <v>50</v>
      </c>
      <c r="J125" s="116">
        <f t="shared" si="6"/>
        <v>50</v>
      </c>
      <c r="K125" s="116">
        <f t="shared" si="6"/>
        <v>50</v>
      </c>
    </row>
    <row r="126" spans="1:11" ht="27" customHeight="1">
      <c r="A126" s="88" t="s">
        <v>112</v>
      </c>
      <c r="B126" s="87" t="s">
        <v>12</v>
      </c>
      <c r="C126" s="75" t="s">
        <v>32</v>
      </c>
      <c r="D126" s="75" t="s">
        <v>51</v>
      </c>
      <c r="E126" s="228" t="s">
        <v>124</v>
      </c>
      <c r="F126" s="230"/>
      <c r="G126" s="83" t="s">
        <v>16</v>
      </c>
      <c r="H126" s="83"/>
      <c r="I126" s="115">
        <f t="shared" si="6"/>
        <v>50</v>
      </c>
      <c r="J126" s="115">
        <f t="shared" si="6"/>
        <v>50</v>
      </c>
      <c r="K126" s="115">
        <f t="shared" si="6"/>
        <v>50</v>
      </c>
    </row>
    <row r="127" spans="1:11" ht="33.75">
      <c r="A127" s="72" t="s">
        <v>119</v>
      </c>
      <c r="B127" s="70" t="s">
        <v>12</v>
      </c>
      <c r="C127" s="75" t="s">
        <v>32</v>
      </c>
      <c r="D127" s="75" t="s">
        <v>51</v>
      </c>
      <c r="E127" s="228" t="s">
        <v>124</v>
      </c>
      <c r="F127" s="230"/>
      <c r="G127" s="70" t="s">
        <v>114</v>
      </c>
      <c r="H127" s="70"/>
      <c r="I127" s="116">
        <f t="shared" si="6"/>
        <v>50</v>
      </c>
      <c r="J127" s="116">
        <f t="shared" si="6"/>
        <v>50</v>
      </c>
      <c r="K127" s="116">
        <f t="shared" si="6"/>
        <v>50</v>
      </c>
    </row>
    <row r="128" spans="1:11" ht="33.75">
      <c r="A128" s="72" t="s">
        <v>115</v>
      </c>
      <c r="B128" s="70" t="s">
        <v>12</v>
      </c>
      <c r="C128" s="75" t="s">
        <v>32</v>
      </c>
      <c r="D128" s="75" t="s">
        <v>51</v>
      </c>
      <c r="E128" s="228" t="s">
        <v>124</v>
      </c>
      <c r="F128" s="230"/>
      <c r="G128" s="70" t="s">
        <v>79</v>
      </c>
      <c r="H128" s="70"/>
      <c r="I128" s="116">
        <f>'пр 4'!H91</f>
        <v>50</v>
      </c>
      <c r="J128" s="116">
        <f>'пр 4'!I91</f>
        <v>50</v>
      </c>
      <c r="K128" s="116">
        <f>'пр 4'!J91</f>
        <v>50</v>
      </c>
    </row>
    <row r="129" spans="1:11" s="168" customFormat="1" ht="12.75">
      <c r="A129" s="167" t="s">
        <v>210</v>
      </c>
      <c r="B129" s="157" t="s">
        <v>12</v>
      </c>
      <c r="C129" s="157" t="s">
        <v>32</v>
      </c>
      <c r="D129" s="157" t="s">
        <v>51</v>
      </c>
      <c r="E129" s="290" t="s">
        <v>124</v>
      </c>
      <c r="F129" s="291"/>
      <c r="G129" s="157" t="s">
        <v>79</v>
      </c>
      <c r="H129" s="171" t="s">
        <v>204</v>
      </c>
      <c r="I129" s="159">
        <v>50</v>
      </c>
      <c r="J129" s="159">
        <v>50</v>
      </c>
      <c r="K129" s="159">
        <v>50</v>
      </c>
    </row>
    <row r="130" spans="1:11" ht="12.75">
      <c r="A130" s="94" t="s">
        <v>66</v>
      </c>
      <c r="B130" s="83" t="s">
        <v>12</v>
      </c>
      <c r="C130" s="84" t="s">
        <v>32</v>
      </c>
      <c r="D130" s="84" t="s">
        <v>65</v>
      </c>
      <c r="E130" s="231" t="s">
        <v>105</v>
      </c>
      <c r="F130" s="232"/>
      <c r="G130" s="107" t="s">
        <v>82</v>
      </c>
      <c r="H130" s="107"/>
      <c r="I130" s="115">
        <f aca="true" t="shared" si="7" ref="I130:K136">I131</f>
        <v>50</v>
      </c>
      <c r="J130" s="115">
        <f t="shared" si="7"/>
        <v>50</v>
      </c>
      <c r="K130" s="115">
        <f t="shared" si="7"/>
        <v>50</v>
      </c>
    </row>
    <row r="131" spans="1:11" ht="25.5">
      <c r="A131" s="106" t="s">
        <v>104</v>
      </c>
      <c r="B131" s="6">
        <v>716</v>
      </c>
      <c r="C131" s="84" t="s">
        <v>32</v>
      </c>
      <c r="D131" s="84" t="s">
        <v>65</v>
      </c>
      <c r="E131" s="228" t="s">
        <v>109</v>
      </c>
      <c r="F131" s="230"/>
      <c r="G131" s="6" t="s">
        <v>82</v>
      </c>
      <c r="H131" s="6"/>
      <c r="I131" s="116">
        <f t="shared" si="7"/>
        <v>50</v>
      </c>
      <c r="J131" s="116">
        <f t="shared" si="7"/>
        <v>50</v>
      </c>
      <c r="K131" s="116">
        <f t="shared" si="7"/>
        <v>50</v>
      </c>
    </row>
    <row r="132" spans="1:11" ht="36.75" customHeight="1">
      <c r="A132" s="106" t="s">
        <v>108</v>
      </c>
      <c r="B132" s="6">
        <v>716</v>
      </c>
      <c r="C132" s="84" t="s">
        <v>32</v>
      </c>
      <c r="D132" s="84" t="s">
        <v>65</v>
      </c>
      <c r="E132" s="228" t="s">
        <v>109</v>
      </c>
      <c r="F132" s="230"/>
      <c r="G132" s="6" t="s">
        <v>82</v>
      </c>
      <c r="H132" s="6"/>
      <c r="I132" s="116">
        <f t="shared" si="7"/>
        <v>50</v>
      </c>
      <c r="J132" s="116">
        <f t="shared" si="7"/>
        <v>50</v>
      </c>
      <c r="K132" s="116">
        <f t="shared" si="7"/>
        <v>50</v>
      </c>
    </row>
    <row r="133" spans="1:11" ht="40.5" customHeight="1">
      <c r="A133" s="29" t="s">
        <v>60</v>
      </c>
      <c r="B133" s="6">
        <v>716</v>
      </c>
      <c r="C133" s="84" t="s">
        <v>32</v>
      </c>
      <c r="D133" s="84" t="s">
        <v>65</v>
      </c>
      <c r="E133" s="228" t="s">
        <v>109</v>
      </c>
      <c r="F133" s="230"/>
      <c r="G133" s="6" t="s">
        <v>82</v>
      </c>
      <c r="H133" s="6"/>
      <c r="I133" s="116">
        <f t="shared" si="7"/>
        <v>50</v>
      </c>
      <c r="J133" s="116">
        <f t="shared" si="7"/>
        <v>50</v>
      </c>
      <c r="K133" s="116">
        <f t="shared" si="7"/>
        <v>50</v>
      </c>
    </row>
    <row r="134" spans="1:11" ht="33.75">
      <c r="A134" s="8" t="s">
        <v>165</v>
      </c>
      <c r="B134" s="6">
        <v>716</v>
      </c>
      <c r="C134" s="84" t="s">
        <v>32</v>
      </c>
      <c r="D134" s="84" t="s">
        <v>65</v>
      </c>
      <c r="E134" s="228" t="s">
        <v>125</v>
      </c>
      <c r="F134" s="230"/>
      <c r="G134" s="6" t="s">
        <v>82</v>
      </c>
      <c r="H134" s="6"/>
      <c r="I134" s="116">
        <f t="shared" si="7"/>
        <v>50</v>
      </c>
      <c r="J134" s="116">
        <f t="shared" si="7"/>
        <v>50</v>
      </c>
      <c r="K134" s="116">
        <f t="shared" si="7"/>
        <v>50</v>
      </c>
    </row>
    <row r="135" spans="1:11" ht="22.5">
      <c r="A135" s="88" t="s">
        <v>112</v>
      </c>
      <c r="B135" s="87" t="s">
        <v>12</v>
      </c>
      <c r="C135" s="84" t="s">
        <v>32</v>
      </c>
      <c r="D135" s="84" t="s">
        <v>65</v>
      </c>
      <c r="E135" s="228" t="s">
        <v>125</v>
      </c>
      <c r="F135" s="230"/>
      <c r="G135" s="83" t="s">
        <v>16</v>
      </c>
      <c r="H135" s="83"/>
      <c r="I135" s="115">
        <f t="shared" si="7"/>
        <v>50</v>
      </c>
      <c r="J135" s="115">
        <f t="shared" si="7"/>
        <v>50</v>
      </c>
      <c r="K135" s="115">
        <f t="shared" si="7"/>
        <v>50</v>
      </c>
    </row>
    <row r="136" spans="1:11" ht="33.75">
      <c r="A136" s="72" t="s">
        <v>119</v>
      </c>
      <c r="B136" s="70" t="s">
        <v>12</v>
      </c>
      <c r="C136" s="84" t="s">
        <v>32</v>
      </c>
      <c r="D136" s="84" t="s">
        <v>65</v>
      </c>
      <c r="E136" s="228" t="s">
        <v>125</v>
      </c>
      <c r="F136" s="230"/>
      <c r="G136" s="70" t="s">
        <v>114</v>
      </c>
      <c r="H136" s="70"/>
      <c r="I136" s="116">
        <f t="shared" si="7"/>
        <v>50</v>
      </c>
      <c r="J136" s="116">
        <f t="shared" si="7"/>
        <v>50</v>
      </c>
      <c r="K136" s="116">
        <f t="shared" si="7"/>
        <v>50</v>
      </c>
    </row>
    <row r="137" spans="1:11" ht="33.75">
      <c r="A137" s="72" t="s">
        <v>115</v>
      </c>
      <c r="B137" s="70" t="s">
        <v>12</v>
      </c>
      <c r="C137" s="84" t="s">
        <v>32</v>
      </c>
      <c r="D137" s="84" t="s">
        <v>65</v>
      </c>
      <c r="E137" s="228" t="s">
        <v>125</v>
      </c>
      <c r="F137" s="230"/>
      <c r="G137" s="70" t="s">
        <v>79</v>
      </c>
      <c r="H137" s="70"/>
      <c r="I137" s="116">
        <f>'пр 4'!H99</f>
        <v>50</v>
      </c>
      <c r="J137" s="116">
        <f>'пр 4'!I99</f>
        <v>50</v>
      </c>
      <c r="K137" s="116">
        <f>'пр 4'!J99</f>
        <v>50</v>
      </c>
    </row>
    <row r="138" spans="1:11" s="168" customFormat="1" ht="12.75">
      <c r="A138" s="167" t="s">
        <v>210</v>
      </c>
      <c r="B138" s="157" t="s">
        <v>12</v>
      </c>
      <c r="C138" s="162" t="s">
        <v>32</v>
      </c>
      <c r="D138" s="162" t="s">
        <v>65</v>
      </c>
      <c r="E138" s="290" t="s">
        <v>125</v>
      </c>
      <c r="F138" s="291"/>
      <c r="G138" s="157" t="s">
        <v>79</v>
      </c>
      <c r="H138" s="157" t="s">
        <v>204</v>
      </c>
      <c r="I138" s="159">
        <v>50</v>
      </c>
      <c r="J138" s="159">
        <v>50</v>
      </c>
      <c r="K138" s="159">
        <v>50</v>
      </c>
    </row>
    <row r="139" spans="1:11" ht="12.75">
      <c r="A139" s="91" t="s">
        <v>56</v>
      </c>
      <c r="B139" s="97" t="s">
        <v>12</v>
      </c>
      <c r="C139" s="97" t="s">
        <v>19</v>
      </c>
      <c r="D139" s="98"/>
      <c r="E139" s="228"/>
      <c r="F139" s="230"/>
      <c r="G139" s="75"/>
      <c r="H139" s="75"/>
      <c r="I139" s="115">
        <f>I141+I148</f>
        <v>7676.32</v>
      </c>
      <c r="J139" s="115">
        <f>J141+J148</f>
        <v>1468.4</v>
      </c>
      <c r="K139" s="115">
        <f>K141+K148</f>
        <v>1585.96</v>
      </c>
    </row>
    <row r="140" spans="1:11" ht="25.5">
      <c r="A140" s="106" t="s">
        <v>126</v>
      </c>
      <c r="B140" s="6">
        <v>716</v>
      </c>
      <c r="C140" s="98" t="s">
        <v>19</v>
      </c>
      <c r="D140" s="98" t="s">
        <v>51</v>
      </c>
      <c r="E140" s="228" t="s">
        <v>127</v>
      </c>
      <c r="F140" s="230"/>
      <c r="G140" s="6" t="s">
        <v>82</v>
      </c>
      <c r="H140" s="6"/>
      <c r="I140" s="116">
        <f>I141</f>
        <v>6201.32</v>
      </c>
      <c r="J140" s="116">
        <f aca="true" t="shared" si="8" ref="J140:K142">J141</f>
        <v>1468.4</v>
      </c>
      <c r="K140" s="116">
        <f t="shared" si="8"/>
        <v>1585.96</v>
      </c>
    </row>
    <row r="141" spans="1:11" ht="89.25">
      <c r="A141" s="91" t="s">
        <v>95</v>
      </c>
      <c r="B141" s="81" t="s">
        <v>12</v>
      </c>
      <c r="C141" s="101" t="s">
        <v>19</v>
      </c>
      <c r="D141" s="101" t="s">
        <v>51</v>
      </c>
      <c r="E141" s="228" t="s">
        <v>127</v>
      </c>
      <c r="F141" s="230"/>
      <c r="G141" s="101"/>
      <c r="H141" s="101"/>
      <c r="I141" s="117">
        <f>I142</f>
        <v>6201.32</v>
      </c>
      <c r="J141" s="117">
        <f t="shared" si="8"/>
        <v>1468.4</v>
      </c>
      <c r="K141" s="117">
        <f t="shared" si="8"/>
        <v>1585.96</v>
      </c>
    </row>
    <row r="142" spans="1:11" ht="127.5">
      <c r="A142" s="102" t="s">
        <v>72</v>
      </c>
      <c r="B142" s="73" t="s">
        <v>12</v>
      </c>
      <c r="C142" s="74" t="s">
        <v>19</v>
      </c>
      <c r="D142" s="74" t="s">
        <v>51</v>
      </c>
      <c r="E142" s="228" t="s">
        <v>128</v>
      </c>
      <c r="F142" s="229"/>
      <c r="G142" s="101"/>
      <c r="H142" s="101"/>
      <c r="I142" s="116">
        <f>I143</f>
        <v>6201.32</v>
      </c>
      <c r="J142" s="116">
        <f t="shared" si="8"/>
        <v>1468.4</v>
      </c>
      <c r="K142" s="116">
        <f t="shared" si="8"/>
        <v>1585.96</v>
      </c>
    </row>
    <row r="143" spans="1:11" ht="21.75" customHeight="1">
      <c r="A143" s="88" t="s">
        <v>112</v>
      </c>
      <c r="B143" s="70" t="s">
        <v>12</v>
      </c>
      <c r="C143" s="75" t="s">
        <v>19</v>
      </c>
      <c r="D143" s="75" t="s">
        <v>51</v>
      </c>
      <c r="E143" s="228" t="s">
        <v>128</v>
      </c>
      <c r="F143" s="229"/>
      <c r="G143" s="75"/>
      <c r="H143" s="75"/>
      <c r="I143" s="116">
        <f>SUM(I144)</f>
        <v>6201.32</v>
      </c>
      <c r="J143" s="116">
        <f>SUM(J144)</f>
        <v>1468.4</v>
      </c>
      <c r="K143" s="116">
        <f>SUM(K144)</f>
        <v>1585.96</v>
      </c>
    </row>
    <row r="144" spans="1:11" ht="40.5" customHeight="1">
      <c r="A144" s="72" t="s">
        <v>119</v>
      </c>
      <c r="B144" s="70" t="s">
        <v>12</v>
      </c>
      <c r="C144" s="75" t="s">
        <v>19</v>
      </c>
      <c r="D144" s="75" t="s">
        <v>51</v>
      </c>
      <c r="E144" s="228" t="s">
        <v>128</v>
      </c>
      <c r="F144" s="229"/>
      <c r="G144" s="83" t="s">
        <v>16</v>
      </c>
      <c r="H144" s="83"/>
      <c r="I144" s="116">
        <f aca="true" t="shared" si="9" ref="I144:K145">I145</f>
        <v>6201.32</v>
      </c>
      <c r="J144" s="116">
        <f t="shared" si="9"/>
        <v>1468.4</v>
      </c>
      <c r="K144" s="116">
        <f t="shared" si="9"/>
        <v>1585.96</v>
      </c>
    </row>
    <row r="145" spans="1:11" s="60" customFormat="1" ht="34.5" customHeight="1">
      <c r="A145" s="72" t="s">
        <v>115</v>
      </c>
      <c r="B145" s="70" t="s">
        <v>12</v>
      </c>
      <c r="C145" s="75" t="s">
        <v>19</v>
      </c>
      <c r="D145" s="75" t="s">
        <v>51</v>
      </c>
      <c r="E145" s="228" t="s">
        <v>128</v>
      </c>
      <c r="F145" s="229"/>
      <c r="G145" s="70" t="s">
        <v>114</v>
      </c>
      <c r="H145" s="70"/>
      <c r="I145" s="116">
        <f t="shared" si="9"/>
        <v>6201.32</v>
      </c>
      <c r="J145" s="116">
        <f t="shared" si="9"/>
        <v>1468.4</v>
      </c>
      <c r="K145" s="116">
        <f t="shared" si="9"/>
        <v>1585.96</v>
      </c>
    </row>
    <row r="146" spans="1:11" s="60" customFormat="1" ht="34.5" customHeight="1">
      <c r="A146" s="72" t="s">
        <v>115</v>
      </c>
      <c r="B146" s="70" t="s">
        <v>12</v>
      </c>
      <c r="C146" s="75" t="s">
        <v>19</v>
      </c>
      <c r="D146" s="75" t="s">
        <v>51</v>
      </c>
      <c r="E146" s="228" t="s">
        <v>128</v>
      </c>
      <c r="F146" s="229"/>
      <c r="G146" s="70" t="s">
        <v>79</v>
      </c>
      <c r="H146" s="70"/>
      <c r="I146" s="116">
        <f>'пр 4'!H107</f>
        <v>6201.32</v>
      </c>
      <c r="J146" s="116">
        <f>'пр 4'!I107</f>
        <v>1468.4</v>
      </c>
      <c r="K146" s="116">
        <f>'пр 4'!J107</f>
        <v>1585.96</v>
      </c>
    </row>
    <row r="147" spans="1:11" s="172" customFormat="1" ht="19.5" customHeight="1">
      <c r="A147" s="167" t="s">
        <v>224</v>
      </c>
      <c r="B147" s="157" t="s">
        <v>12</v>
      </c>
      <c r="C147" s="157" t="s">
        <v>19</v>
      </c>
      <c r="D147" s="157" t="s">
        <v>51</v>
      </c>
      <c r="E147" s="290" t="s">
        <v>128</v>
      </c>
      <c r="F147" s="295"/>
      <c r="G147" s="157" t="s">
        <v>79</v>
      </c>
      <c r="H147" s="157" t="s">
        <v>212</v>
      </c>
      <c r="I147" s="159">
        <v>1334.7</v>
      </c>
      <c r="J147" s="159">
        <v>1388.9</v>
      </c>
      <c r="K147" s="159">
        <v>1478.5</v>
      </c>
    </row>
    <row r="148" spans="1:11" ht="24.75" customHeight="1">
      <c r="A148" s="96" t="s">
        <v>70</v>
      </c>
      <c r="B148" s="83" t="s">
        <v>12</v>
      </c>
      <c r="C148" s="84" t="s">
        <v>19</v>
      </c>
      <c r="D148" s="84" t="s">
        <v>29</v>
      </c>
      <c r="E148" s="231" t="s">
        <v>105</v>
      </c>
      <c r="F148" s="232"/>
      <c r="G148" s="100" t="s">
        <v>82</v>
      </c>
      <c r="H148" s="100"/>
      <c r="I148" s="115">
        <f aca="true" t="shared" si="10" ref="I148:K154">I149</f>
        <v>1475</v>
      </c>
      <c r="J148" s="115">
        <f t="shared" si="10"/>
        <v>0</v>
      </c>
      <c r="K148" s="115">
        <f t="shared" si="10"/>
        <v>0</v>
      </c>
    </row>
    <row r="149" spans="1:11" ht="26.25" customHeight="1">
      <c r="A149" s="106" t="s">
        <v>104</v>
      </c>
      <c r="B149" s="6">
        <v>716</v>
      </c>
      <c r="C149" s="74" t="s">
        <v>19</v>
      </c>
      <c r="D149" s="74" t="s">
        <v>29</v>
      </c>
      <c r="E149" s="228" t="s">
        <v>109</v>
      </c>
      <c r="F149" s="230"/>
      <c r="G149" s="6" t="s">
        <v>82</v>
      </c>
      <c r="H149" s="6"/>
      <c r="I149" s="116">
        <f t="shared" si="10"/>
        <v>1475</v>
      </c>
      <c r="J149" s="116">
        <f t="shared" si="10"/>
        <v>0</v>
      </c>
      <c r="K149" s="116">
        <f t="shared" si="10"/>
        <v>0</v>
      </c>
    </row>
    <row r="150" spans="1:11" ht="38.25" customHeight="1">
      <c r="A150" s="106" t="s">
        <v>108</v>
      </c>
      <c r="B150" s="6">
        <v>716</v>
      </c>
      <c r="C150" s="74" t="s">
        <v>19</v>
      </c>
      <c r="D150" s="74" t="s">
        <v>29</v>
      </c>
      <c r="E150" s="228" t="s">
        <v>109</v>
      </c>
      <c r="F150" s="230"/>
      <c r="G150" s="6" t="s">
        <v>82</v>
      </c>
      <c r="H150" s="6"/>
      <c r="I150" s="116">
        <f t="shared" si="10"/>
        <v>1475</v>
      </c>
      <c r="J150" s="116">
        <f t="shared" si="10"/>
        <v>0</v>
      </c>
      <c r="K150" s="116">
        <f t="shared" si="10"/>
        <v>0</v>
      </c>
    </row>
    <row r="151" spans="1:11" ht="39.75" customHeight="1">
      <c r="A151" s="29" t="s">
        <v>60</v>
      </c>
      <c r="B151" s="6">
        <v>716</v>
      </c>
      <c r="C151" s="74" t="s">
        <v>19</v>
      </c>
      <c r="D151" s="74" t="s">
        <v>29</v>
      </c>
      <c r="E151" s="228" t="s">
        <v>100</v>
      </c>
      <c r="F151" s="230"/>
      <c r="G151" s="6" t="s">
        <v>82</v>
      </c>
      <c r="H151" s="6"/>
      <c r="I151" s="116">
        <f t="shared" si="10"/>
        <v>1475</v>
      </c>
      <c r="J151" s="116">
        <f t="shared" si="10"/>
        <v>0</v>
      </c>
      <c r="K151" s="116">
        <f t="shared" si="10"/>
        <v>0</v>
      </c>
    </row>
    <row r="152" spans="1:11" s="51" customFormat="1" ht="24" customHeight="1">
      <c r="A152" s="29" t="s">
        <v>68</v>
      </c>
      <c r="B152" s="6">
        <v>716</v>
      </c>
      <c r="C152" s="74" t="s">
        <v>19</v>
      </c>
      <c r="D152" s="74" t="s">
        <v>29</v>
      </c>
      <c r="E152" s="228" t="s">
        <v>129</v>
      </c>
      <c r="F152" s="230"/>
      <c r="G152" s="6" t="s">
        <v>82</v>
      </c>
      <c r="H152" s="6"/>
      <c r="I152" s="116">
        <f t="shared" si="10"/>
        <v>1475</v>
      </c>
      <c r="J152" s="116">
        <f t="shared" si="10"/>
        <v>0</v>
      </c>
      <c r="K152" s="116">
        <f t="shared" si="10"/>
        <v>0</v>
      </c>
    </row>
    <row r="153" spans="1:11" s="51" customFormat="1" ht="27" customHeight="1">
      <c r="A153" s="88" t="s">
        <v>112</v>
      </c>
      <c r="B153" s="87" t="s">
        <v>12</v>
      </c>
      <c r="C153" s="74" t="s">
        <v>19</v>
      </c>
      <c r="D153" s="74" t="s">
        <v>29</v>
      </c>
      <c r="E153" s="228" t="s">
        <v>129</v>
      </c>
      <c r="F153" s="230"/>
      <c r="G153" s="83" t="s">
        <v>16</v>
      </c>
      <c r="H153" s="83"/>
      <c r="I153" s="115">
        <f t="shared" si="10"/>
        <v>1475</v>
      </c>
      <c r="J153" s="115">
        <f t="shared" si="10"/>
        <v>0</v>
      </c>
      <c r="K153" s="115">
        <f t="shared" si="10"/>
        <v>0</v>
      </c>
    </row>
    <row r="154" spans="1:11" s="51" customFormat="1" ht="37.5" customHeight="1">
      <c r="A154" s="72" t="s">
        <v>119</v>
      </c>
      <c r="B154" s="70" t="s">
        <v>12</v>
      </c>
      <c r="C154" s="74" t="s">
        <v>19</v>
      </c>
      <c r="D154" s="74" t="s">
        <v>29</v>
      </c>
      <c r="E154" s="228" t="s">
        <v>129</v>
      </c>
      <c r="F154" s="230"/>
      <c r="G154" s="70" t="s">
        <v>114</v>
      </c>
      <c r="H154" s="70"/>
      <c r="I154" s="116">
        <f t="shared" si="10"/>
        <v>1475</v>
      </c>
      <c r="J154" s="116">
        <f t="shared" si="10"/>
        <v>0</v>
      </c>
      <c r="K154" s="116">
        <f t="shared" si="10"/>
        <v>0</v>
      </c>
    </row>
    <row r="155" spans="1:11" s="51" customFormat="1" ht="37.5" customHeight="1">
      <c r="A155" s="72" t="s">
        <v>115</v>
      </c>
      <c r="B155" s="70" t="s">
        <v>12</v>
      </c>
      <c r="C155" s="74" t="s">
        <v>19</v>
      </c>
      <c r="D155" s="74" t="s">
        <v>29</v>
      </c>
      <c r="E155" s="228" t="s">
        <v>129</v>
      </c>
      <c r="F155" s="230"/>
      <c r="G155" s="70" t="s">
        <v>79</v>
      </c>
      <c r="H155" s="70"/>
      <c r="I155" s="116">
        <f>'пр 4'!H115</f>
        <v>1475</v>
      </c>
      <c r="J155" s="116">
        <f>'пр 4'!I115</f>
        <v>0</v>
      </c>
      <c r="K155" s="116">
        <f>'пр 4'!J115</f>
        <v>0</v>
      </c>
    </row>
    <row r="156" spans="1:11" s="172" customFormat="1" ht="23.25" customHeight="1">
      <c r="A156" s="167" t="s">
        <v>210</v>
      </c>
      <c r="B156" s="157" t="s">
        <v>12</v>
      </c>
      <c r="C156" s="170" t="s">
        <v>19</v>
      </c>
      <c r="D156" s="170" t="s">
        <v>29</v>
      </c>
      <c r="E156" s="290" t="s">
        <v>129</v>
      </c>
      <c r="F156" s="291"/>
      <c r="G156" s="157" t="s">
        <v>79</v>
      </c>
      <c r="H156" s="171" t="s">
        <v>204</v>
      </c>
      <c r="I156" s="159">
        <v>500</v>
      </c>
      <c r="J156" s="159">
        <v>0</v>
      </c>
      <c r="K156" s="159">
        <v>0</v>
      </c>
    </row>
    <row r="157" spans="1:11" s="51" customFormat="1" ht="18.75" customHeight="1">
      <c r="A157" s="99" t="s">
        <v>33</v>
      </c>
      <c r="B157" s="83" t="s">
        <v>12</v>
      </c>
      <c r="C157" s="84" t="s">
        <v>35</v>
      </c>
      <c r="D157" s="93"/>
      <c r="E157" s="228"/>
      <c r="F157" s="230"/>
      <c r="G157" s="105"/>
      <c r="H157" s="105"/>
      <c r="I157" s="115">
        <f>I158+I167+I182</f>
        <v>18812.91765</v>
      </c>
      <c r="J157" s="115">
        <f>J158+J167+J182</f>
        <v>2784.16</v>
      </c>
      <c r="K157" s="115">
        <f>K158+K167+K182</f>
        <v>2784.16</v>
      </c>
    </row>
    <row r="158" spans="1:11" s="51" customFormat="1" ht="15" customHeight="1">
      <c r="A158" s="99" t="s">
        <v>34</v>
      </c>
      <c r="B158" s="83" t="s">
        <v>12</v>
      </c>
      <c r="C158" s="84" t="s">
        <v>35</v>
      </c>
      <c r="D158" s="84" t="s">
        <v>10</v>
      </c>
      <c r="E158" s="231" t="s">
        <v>105</v>
      </c>
      <c r="F158" s="232"/>
      <c r="G158" s="84" t="s">
        <v>82</v>
      </c>
      <c r="H158" s="84"/>
      <c r="I158" s="115">
        <f aca="true" t="shared" si="11" ref="I158:K164">I159</f>
        <v>72</v>
      </c>
      <c r="J158" s="115">
        <f t="shared" si="11"/>
        <v>72</v>
      </c>
      <c r="K158" s="115">
        <f t="shared" si="11"/>
        <v>72</v>
      </c>
    </row>
    <row r="159" spans="1:11" s="51" customFormat="1" ht="28.5" customHeight="1">
      <c r="A159" s="106" t="s">
        <v>104</v>
      </c>
      <c r="B159" s="6">
        <v>716</v>
      </c>
      <c r="C159" s="84" t="s">
        <v>35</v>
      </c>
      <c r="D159" s="84" t="s">
        <v>10</v>
      </c>
      <c r="E159" s="228" t="s">
        <v>109</v>
      </c>
      <c r="F159" s="230"/>
      <c r="G159" s="6" t="s">
        <v>82</v>
      </c>
      <c r="H159" s="6"/>
      <c r="I159" s="116">
        <f t="shared" si="11"/>
        <v>72</v>
      </c>
      <c r="J159" s="116">
        <f t="shared" si="11"/>
        <v>72</v>
      </c>
      <c r="K159" s="116">
        <f t="shared" si="11"/>
        <v>72</v>
      </c>
    </row>
    <row r="160" spans="1:11" s="51" customFormat="1" ht="37.5" customHeight="1">
      <c r="A160" s="106" t="s">
        <v>108</v>
      </c>
      <c r="B160" s="6">
        <v>716</v>
      </c>
      <c r="C160" s="84" t="s">
        <v>35</v>
      </c>
      <c r="D160" s="84" t="s">
        <v>10</v>
      </c>
      <c r="E160" s="228" t="s">
        <v>109</v>
      </c>
      <c r="F160" s="230"/>
      <c r="G160" s="6" t="s">
        <v>82</v>
      </c>
      <c r="H160" s="6"/>
      <c r="I160" s="116">
        <f t="shared" si="11"/>
        <v>72</v>
      </c>
      <c r="J160" s="116">
        <f t="shared" si="11"/>
        <v>72</v>
      </c>
      <c r="K160" s="116">
        <f t="shared" si="11"/>
        <v>72</v>
      </c>
    </row>
    <row r="161" spans="1:11" ht="38.25">
      <c r="A161" s="29" t="s">
        <v>60</v>
      </c>
      <c r="B161" s="6">
        <v>716</v>
      </c>
      <c r="C161" s="84" t="s">
        <v>35</v>
      </c>
      <c r="D161" s="84" t="s">
        <v>10</v>
      </c>
      <c r="E161" s="228" t="s">
        <v>100</v>
      </c>
      <c r="F161" s="230"/>
      <c r="G161" s="6" t="s">
        <v>82</v>
      </c>
      <c r="H161" s="6"/>
      <c r="I161" s="116">
        <f t="shared" si="11"/>
        <v>72</v>
      </c>
      <c r="J161" s="116">
        <f t="shared" si="11"/>
        <v>72</v>
      </c>
      <c r="K161" s="116">
        <f t="shared" si="11"/>
        <v>72</v>
      </c>
    </row>
    <row r="162" spans="1:11" ht="24.75" customHeight="1">
      <c r="A162" s="8" t="s">
        <v>168</v>
      </c>
      <c r="B162" s="6">
        <v>716</v>
      </c>
      <c r="C162" s="84" t="s">
        <v>35</v>
      </c>
      <c r="D162" s="84" t="s">
        <v>10</v>
      </c>
      <c r="E162" s="228" t="s">
        <v>130</v>
      </c>
      <c r="F162" s="230"/>
      <c r="G162" s="6" t="s">
        <v>82</v>
      </c>
      <c r="H162" s="6"/>
      <c r="I162" s="116">
        <f t="shared" si="11"/>
        <v>72</v>
      </c>
      <c r="J162" s="116">
        <f t="shared" si="11"/>
        <v>72</v>
      </c>
      <c r="K162" s="116">
        <f t="shared" si="11"/>
        <v>72</v>
      </c>
    </row>
    <row r="163" spans="1:11" ht="27.75" customHeight="1">
      <c r="A163" s="88" t="s">
        <v>112</v>
      </c>
      <c r="B163" s="87" t="s">
        <v>12</v>
      </c>
      <c r="C163" s="84" t="s">
        <v>35</v>
      </c>
      <c r="D163" s="84" t="s">
        <v>10</v>
      </c>
      <c r="E163" s="228" t="s">
        <v>130</v>
      </c>
      <c r="F163" s="230"/>
      <c r="G163" s="83" t="s">
        <v>16</v>
      </c>
      <c r="H163" s="83"/>
      <c r="I163" s="115">
        <f t="shared" si="11"/>
        <v>72</v>
      </c>
      <c r="J163" s="115">
        <f t="shared" si="11"/>
        <v>72</v>
      </c>
      <c r="K163" s="115">
        <f t="shared" si="11"/>
        <v>72</v>
      </c>
    </row>
    <row r="164" spans="1:11" ht="34.5" customHeight="1">
      <c r="A164" s="72" t="s">
        <v>119</v>
      </c>
      <c r="B164" s="70" t="s">
        <v>12</v>
      </c>
      <c r="C164" s="84" t="s">
        <v>35</v>
      </c>
      <c r="D164" s="84" t="s">
        <v>10</v>
      </c>
      <c r="E164" s="228" t="s">
        <v>130</v>
      </c>
      <c r="F164" s="230"/>
      <c r="G164" s="70" t="s">
        <v>114</v>
      </c>
      <c r="H164" s="70"/>
      <c r="I164" s="116">
        <f t="shared" si="11"/>
        <v>72</v>
      </c>
      <c r="J164" s="116">
        <f t="shared" si="11"/>
        <v>72</v>
      </c>
      <c r="K164" s="116">
        <f t="shared" si="11"/>
        <v>72</v>
      </c>
    </row>
    <row r="165" spans="1:11" ht="38.25" customHeight="1">
      <c r="A165" s="72" t="s">
        <v>115</v>
      </c>
      <c r="B165" s="70" t="s">
        <v>12</v>
      </c>
      <c r="C165" s="84" t="s">
        <v>35</v>
      </c>
      <c r="D165" s="84" t="s">
        <v>10</v>
      </c>
      <c r="E165" s="228" t="s">
        <v>130</v>
      </c>
      <c r="F165" s="230"/>
      <c r="G165" s="70" t="s">
        <v>79</v>
      </c>
      <c r="H165" s="70"/>
      <c r="I165" s="116">
        <f>'пр 4'!H124</f>
        <v>72</v>
      </c>
      <c r="J165" s="116">
        <f>'пр 4'!I124</f>
        <v>72</v>
      </c>
      <c r="K165" s="116">
        <f>'пр 4'!J124</f>
        <v>72</v>
      </c>
    </row>
    <row r="166" spans="1:11" s="168" customFormat="1" ht="22.5" customHeight="1">
      <c r="A166" s="167" t="s">
        <v>224</v>
      </c>
      <c r="B166" s="157" t="s">
        <v>12</v>
      </c>
      <c r="C166" s="162" t="s">
        <v>35</v>
      </c>
      <c r="D166" s="162" t="s">
        <v>10</v>
      </c>
      <c r="E166" s="290" t="s">
        <v>130</v>
      </c>
      <c r="F166" s="291"/>
      <c r="G166" s="157" t="s">
        <v>79</v>
      </c>
      <c r="H166" s="157" t="s">
        <v>212</v>
      </c>
      <c r="I166" s="159">
        <v>58</v>
      </c>
      <c r="J166" s="159">
        <v>58</v>
      </c>
      <c r="K166" s="159">
        <v>58</v>
      </c>
    </row>
    <row r="167" spans="1:11" ht="21" customHeight="1">
      <c r="A167" s="88" t="s">
        <v>36</v>
      </c>
      <c r="B167" s="87" t="s">
        <v>12</v>
      </c>
      <c r="C167" s="84" t="s">
        <v>35</v>
      </c>
      <c r="D167" s="84" t="s">
        <v>11</v>
      </c>
      <c r="E167" s="231" t="s">
        <v>105</v>
      </c>
      <c r="F167" s="233"/>
      <c r="G167" s="70"/>
      <c r="H167" s="70"/>
      <c r="I167" s="115">
        <f>I168+I176</f>
        <v>14900</v>
      </c>
      <c r="J167" s="115">
        <f>J168+J176</f>
        <v>0</v>
      </c>
      <c r="K167" s="115">
        <f>K168+K176</f>
        <v>0</v>
      </c>
    </row>
    <row r="168" spans="1:11" ht="27.75" customHeight="1">
      <c r="A168" s="106" t="s">
        <v>104</v>
      </c>
      <c r="B168" s="6">
        <v>716</v>
      </c>
      <c r="C168" s="84" t="s">
        <v>35</v>
      </c>
      <c r="D168" s="84" t="s">
        <v>11</v>
      </c>
      <c r="E168" s="228" t="s">
        <v>109</v>
      </c>
      <c r="F168" s="229"/>
      <c r="G168" s="70" t="s">
        <v>82</v>
      </c>
      <c r="H168" s="70"/>
      <c r="I168" s="116">
        <f aca="true" t="shared" si="12" ref="I168:K173">I169</f>
        <v>0</v>
      </c>
      <c r="J168" s="116">
        <f t="shared" si="12"/>
        <v>0</v>
      </c>
      <c r="K168" s="116">
        <f t="shared" si="12"/>
        <v>0</v>
      </c>
    </row>
    <row r="169" spans="1:11" ht="38.25" customHeight="1">
      <c r="A169" s="106" t="s">
        <v>108</v>
      </c>
      <c r="B169" s="6">
        <v>716</v>
      </c>
      <c r="C169" s="84" t="s">
        <v>35</v>
      </c>
      <c r="D169" s="84" t="s">
        <v>11</v>
      </c>
      <c r="E169" s="228" t="s">
        <v>109</v>
      </c>
      <c r="F169" s="229"/>
      <c r="G169" s="70" t="s">
        <v>82</v>
      </c>
      <c r="H169" s="70"/>
      <c r="I169" s="116">
        <f t="shared" si="12"/>
        <v>0</v>
      </c>
      <c r="J169" s="116">
        <f t="shared" si="12"/>
        <v>0</v>
      </c>
      <c r="K169" s="116">
        <f t="shared" si="12"/>
        <v>0</v>
      </c>
    </row>
    <row r="170" spans="1:11" ht="38.25" customHeight="1">
      <c r="A170" s="29" t="s">
        <v>60</v>
      </c>
      <c r="B170" s="6">
        <v>716</v>
      </c>
      <c r="C170" s="84" t="s">
        <v>35</v>
      </c>
      <c r="D170" s="84" t="s">
        <v>11</v>
      </c>
      <c r="E170" s="228" t="s">
        <v>100</v>
      </c>
      <c r="F170" s="229"/>
      <c r="G170" s="70" t="s">
        <v>82</v>
      </c>
      <c r="H170" s="70"/>
      <c r="I170" s="116">
        <f t="shared" si="12"/>
        <v>0</v>
      </c>
      <c r="J170" s="116">
        <f t="shared" si="12"/>
        <v>0</v>
      </c>
      <c r="K170" s="116">
        <f t="shared" si="12"/>
        <v>0</v>
      </c>
    </row>
    <row r="171" spans="1:11" ht="24" customHeight="1">
      <c r="A171" s="8" t="s">
        <v>169</v>
      </c>
      <c r="B171" s="6">
        <v>716</v>
      </c>
      <c r="C171" s="84" t="s">
        <v>35</v>
      </c>
      <c r="D171" s="84" t="s">
        <v>11</v>
      </c>
      <c r="E171" s="228" t="s">
        <v>164</v>
      </c>
      <c r="F171" s="229"/>
      <c r="G171" s="70" t="s">
        <v>82</v>
      </c>
      <c r="H171" s="70"/>
      <c r="I171" s="116">
        <f t="shared" si="12"/>
        <v>0</v>
      </c>
      <c r="J171" s="116">
        <f t="shared" si="12"/>
        <v>0</v>
      </c>
      <c r="K171" s="116">
        <f t="shared" si="12"/>
        <v>0</v>
      </c>
    </row>
    <row r="172" spans="1:11" ht="25.5" customHeight="1">
      <c r="A172" s="88" t="s">
        <v>112</v>
      </c>
      <c r="B172" s="87" t="s">
        <v>12</v>
      </c>
      <c r="C172" s="84" t="s">
        <v>35</v>
      </c>
      <c r="D172" s="84" t="s">
        <v>11</v>
      </c>
      <c r="E172" s="228" t="s">
        <v>164</v>
      </c>
      <c r="F172" s="229"/>
      <c r="G172" s="70" t="s">
        <v>16</v>
      </c>
      <c r="H172" s="70"/>
      <c r="I172" s="116">
        <f t="shared" si="12"/>
        <v>0</v>
      </c>
      <c r="J172" s="116">
        <f t="shared" si="12"/>
        <v>0</v>
      </c>
      <c r="K172" s="116">
        <f t="shared" si="12"/>
        <v>0</v>
      </c>
    </row>
    <row r="173" spans="1:11" ht="38.25" customHeight="1">
      <c r="A173" s="72" t="s">
        <v>119</v>
      </c>
      <c r="B173" s="70" t="s">
        <v>12</v>
      </c>
      <c r="C173" s="84" t="s">
        <v>35</v>
      </c>
      <c r="D173" s="84" t="s">
        <v>11</v>
      </c>
      <c r="E173" s="228" t="s">
        <v>164</v>
      </c>
      <c r="F173" s="229"/>
      <c r="G173" s="70" t="s">
        <v>114</v>
      </c>
      <c r="H173" s="70"/>
      <c r="I173" s="116">
        <f t="shared" si="12"/>
        <v>0</v>
      </c>
      <c r="J173" s="116">
        <f t="shared" si="12"/>
        <v>0</v>
      </c>
      <c r="K173" s="116">
        <f t="shared" si="12"/>
        <v>0</v>
      </c>
    </row>
    <row r="174" spans="1:11" ht="38.25" customHeight="1">
      <c r="A174" s="72" t="s">
        <v>115</v>
      </c>
      <c r="B174" s="70" t="s">
        <v>12</v>
      </c>
      <c r="C174" s="84" t="s">
        <v>35</v>
      </c>
      <c r="D174" s="84" t="s">
        <v>11</v>
      </c>
      <c r="E174" s="228" t="s">
        <v>164</v>
      </c>
      <c r="F174" s="229"/>
      <c r="G174" s="70" t="s">
        <v>79</v>
      </c>
      <c r="H174" s="70"/>
      <c r="I174" s="116">
        <f>'пр 4'!H132</f>
        <v>0</v>
      </c>
      <c r="J174" s="116">
        <f>'пр 4'!I132</f>
        <v>0</v>
      </c>
      <c r="K174" s="116">
        <f>'пр 4'!J132</f>
        <v>0</v>
      </c>
    </row>
    <row r="175" spans="1:11" s="168" customFormat="1" ht="20.25" customHeight="1">
      <c r="A175" s="167" t="s">
        <v>224</v>
      </c>
      <c r="B175" s="157" t="s">
        <v>12</v>
      </c>
      <c r="C175" s="162" t="s">
        <v>35</v>
      </c>
      <c r="D175" s="162" t="s">
        <v>11</v>
      </c>
      <c r="E175" s="290" t="s">
        <v>164</v>
      </c>
      <c r="F175" s="295"/>
      <c r="G175" s="157" t="s">
        <v>79</v>
      </c>
      <c r="H175" s="157" t="s">
        <v>212</v>
      </c>
      <c r="I175" s="159">
        <v>77</v>
      </c>
      <c r="J175" s="159">
        <v>0</v>
      </c>
      <c r="K175" s="159">
        <v>0</v>
      </c>
    </row>
    <row r="176" spans="1:11" ht="38.25" customHeight="1">
      <c r="A176" s="135" t="s">
        <v>191</v>
      </c>
      <c r="B176" s="17">
        <v>716</v>
      </c>
      <c r="C176" s="84" t="s">
        <v>35</v>
      </c>
      <c r="D176" s="84" t="s">
        <v>11</v>
      </c>
      <c r="E176" s="231" t="s">
        <v>192</v>
      </c>
      <c r="F176" s="233"/>
      <c r="G176" s="83"/>
      <c r="H176" s="83"/>
      <c r="I176" s="115">
        <f aca="true" t="shared" si="13" ref="I176:K179">I177</f>
        <v>14900</v>
      </c>
      <c r="J176" s="115">
        <f t="shared" si="13"/>
        <v>0</v>
      </c>
      <c r="K176" s="115">
        <f t="shared" si="13"/>
        <v>0</v>
      </c>
    </row>
    <row r="177" spans="1:11" ht="38.25" customHeight="1">
      <c r="A177" s="88" t="s">
        <v>191</v>
      </c>
      <c r="B177" s="87" t="s">
        <v>12</v>
      </c>
      <c r="C177" s="84" t="s">
        <v>35</v>
      </c>
      <c r="D177" s="84" t="s">
        <v>11</v>
      </c>
      <c r="E177" s="228" t="s">
        <v>193</v>
      </c>
      <c r="F177" s="229"/>
      <c r="G177" s="83"/>
      <c r="H177" s="83"/>
      <c r="I177" s="115">
        <f t="shared" si="13"/>
        <v>14900</v>
      </c>
      <c r="J177" s="115">
        <f t="shared" si="13"/>
        <v>0</v>
      </c>
      <c r="K177" s="115">
        <f t="shared" si="13"/>
        <v>0</v>
      </c>
    </row>
    <row r="178" spans="1:11" ht="38.25" customHeight="1">
      <c r="A178" s="88" t="s">
        <v>112</v>
      </c>
      <c r="B178" s="87" t="s">
        <v>12</v>
      </c>
      <c r="C178" s="84" t="s">
        <v>35</v>
      </c>
      <c r="D178" s="84" t="s">
        <v>11</v>
      </c>
      <c r="E178" s="228" t="s">
        <v>193</v>
      </c>
      <c r="F178" s="229"/>
      <c r="G178" s="70" t="s">
        <v>16</v>
      </c>
      <c r="H178" s="70"/>
      <c r="I178" s="116">
        <f t="shared" si="13"/>
        <v>14900</v>
      </c>
      <c r="J178" s="116">
        <f t="shared" si="13"/>
        <v>0</v>
      </c>
      <c r="K178" s="116">
        <f t="shared" si="13"/>
        <v>0</v>
      </c>
    </row>
    <row r="179" spans="1:11" ht="38.25" customHeight="1">
      <c r="A179" s="72" t="s">
        <v>119</v>
      </c>
      <c r="B179" s="70" t="s">
        <v>12</v>
      </c>
      <c r="C179" s="84" t="s">
        <v>35</v>
      </c>
      <c r="D179" s="84" t="s">
        <v>11</v>
      </c>
      <c r="E179" s="228" t="s">
        <v>193</v>
      </c>
      <c r="F179" s="229"/>
      <c r="G179" s="70" t="s">
        <v>114</v>
      </c>
      <c r="H179" s="70"/>
      <c r="I179" s="116">
        <f t="shared" si="13"/>
        <v>14900</v>
      </c>
      <c r="J179" s="116">
        <f t="shared" si="13"/>
        <v>0</v>
      </c>
      <c r="K179" s="116">
        <f t="shared" si="13"/>
        <v>0</v>
      </c>
    </row>
    <row r="180" spans="1:11" ht="82.5" customHeight="1">
      <c r="A180" s="72" t="s">
        <v>194</v>
      </c>
      <c r="B180" s="70" t="s">
        <v>12</v>
      </c>
      <c r="C180" s="84" t="s">
        <v>35</v>
      </c>
      <c r="D180" s="84" t="s">
        <v>11</v>
      </c>
      <c r="E180" s="228" t="s">
        <v>193</v>
      </c>
      <c r="F180" s="229"/>
      <c r="G180" s="70" t="s">
        <v>195</v>
      </c>
      <c r="H180" s="70"/>
      <c r="I180" s="116">
        <f>'пр 4'!H137</f>
        <v>14900</v>
      </c>
      <c r="J180" s="116">
        <f>'пр 4'!I137</f>
        <v>0</v>
      </c>
      <c r="K180" s="116">
        <f>'пр 4'!J137</f>
        <v>0</v>
      </c>
    </row>
    <row r="181" spans="1:11" s="168" customFormat="1" ht="18" customHeight="1">
      <c r="A181" s="167" t="s">
        <v>210</v>
      </c>
      <c r="B181" s="157" t="s">
        <v>12</v>
      </c>
      <c r="C181" s="162" t="s">
        <v>35</v>
      </c>
      <c r="D181" s="162" t="s">
        <v>11</v>
      </c>
      <c r="E181" s="290" t="s">
        <v>193</v>
      </c>
      <c r="F181" s="295"/>
      <c r="G181" s="157" t="s">
        <v>195</v>
      </c>
      <c r="H181" s="157" t="s">
        <v>204</v>
      </c>
      <c r="I181" s="159">
        <v>0</v>
      </c>
      <c r="J181" s="159">
        <v>17678.3</v>
      </c>
      <c r="K181" s="159">
        <v>0</v>
      </c>
    </row>
    <row r="182" spans="1:11" ht="18" customHeight="1">
      <c r="A182" s="99" t="s">
        <v>37</v>
      </c>
      <c r="B182" s="83" t="s">
        <v>12</v>
      </c>
      <c r="C182" s="84" t="s">
        <v>35</v>
      </c>
      <c r="D182" s="84" t="s">
        <v>32</v>
      </c>
      <c r="E182" s="231" t="s">
        <v>105</v>
      </c>
      <c r="F182" s="232"/>
      <c r="G182" s="84"/>
      <c r="H182" s="84"/>
      <c r="I182" s="115">
        <f>I183+I197+I210+I215</f>
        <v>3840.9176500000003</v>
      </c>
      <c r="J182" s="115">
        <f>J183+J197+J210+J215</f>
        <v>2712.16</v>
      </c>
      <c r="K182" s="115">
        <f>K183+K197+K210+K215</f>
        <v>2712.16</v>
      </c>
    </row>
    <row r="183" spans="1:11" ht="20.25" customHeight="1">
      <c r="A183" s="99" t="s">
        <v>38</v>
      </c>
      <c r="B183" s="83" t="s">
        <v>12</v>
      </c>
      <c r="C183" s="84" t="s">
        <v>35</v>
      </c>
      <c r="D183" s="84" t="s">
        <v>32</v>
      </c>
      <c r="E183" s="231" t="s">
        <v>105</v>
      </c>
      <c r="F183" s="232"/>
      <c r="G183" s="84" t="s">
        <v>82</v>
      </c>
      <c r="H183" s="84"/>
      <c r="I183" s="115">
        <f aca="true" t="shared" si="14" ref="I183:K188">I184</f>
        <v>1000</v>
      </c>
      <c r="J183" s="115">
        <f t="shared" si="14"/>
        <v>650</v>
      </c>
      <c r="K183" s="115">
        <f t="shared" si="14"/>
        <v>650</v>
      </c>
    </row>
    <row r="184" spans="1:11" ht="24.75" customHeight="1">
      <c r="A184" s="106" t="s">
        <v>104</v>
      </c>
      <c r="B184" s="6">
        <v>716</v>
      </c>
      <c r="C184" s="84" t="s">
        <v>35</v>
      </c>
      <c r="D184" s="84" t="s">
        <v>32</v>
      </c>
      <c r="E184" s="228" t="s">
        <v>109</v>
      </c>
      <c r="F184" s="230"/>
      <c r="G184" s="6" t="s">
        <v>82</v>
      </c>
      <c r="H184" s="6"/>
      <c r="I184" s="116">
        <f t="shared" si="14"/>
        <v>1000</v>
      </c>
      <c r="J184" s="116">
        <f t="shared" si="14"/>
        <v>650</v>
      </c>
      <c r="K184" s="116">
        <f t="shared" si="14"/>
        <v>650</v>
      </c>
    </row>
    <row r="185" spans="1:11" ht="39" customHeight="1">
      <c r="A185" s="106" t="s">
        <v>108</v>
      </c>
      <c r="B185" s="6">
        <v>716</v>
      </c>
      <c r="C185" s="84" t="s">
        <v>35</v>
      </c>
      <c r="D185" s="84" t="s">
        <v>32</v>
      </c>
      <c r="E185" s="228" t="s">
        <v>109</v>
      </c>
      <c r="F185" s="230"/>
      <c r="G185" s="6" t="s">
        <v>82</v>
      </c>
      <c r="H185" s="6"/>
      <c r="I185" s="116">
        <f t="shared" si="14"/>
        <v>1000</v>
      </c>
      <c r="J185" s="116">
        <f t="shared" si="14"/>
        <v>650</v>
      </c>
      <c r="K185" s="116">
        <f t="shared" si="14"/>
        <v>650</v>
      </c>
    </row>
    <row r="186" spans="1:11" ht="24.75" customHeight="1">
      <c r="A186" s="29" t="s">
        <v>60</v>
      </c>
      <c r="B186" s="6">
        <v>716</v>
      </c>
      <c r="C186" s="84" t="s">
        <v>35</v>
      </c>
      <c r="D186" s="84" t="s">
        <v>32</v>
      </c>
      <c r="E186" s="228" t="s">
        <v>100</v>
      </c>
      <c r="F186" s="230"/>
      <c r="G186" s="6" t="s">
        <v>82</v>
      </c>
      <c r="H186" s="6"/>
      <c r="I186" s="116">
        <f t="shared" si="14"/>
        <v>1000</v>
      </c>
      <c r="J186" s="116">
        <f t="shared" si="14"/>
        <v>650</v>
      </c>
      <c r="K186" s="116">
        <f t="shared" si="14"/>
        <v>650</v>
      </c>
    </row>
    <row r="187" spans="1:11" ht="24.75" customHeight="1">
      <c r="A187" s="8" t="s">
        <v>38</v>
      </c>
      <c r="B187" s="6">
        <v>716</v>
      </c>
      <c r="C187" s="84" t="s">
        <v>35</v>
      </c>
      <c r="D187" s="84" t="s">
        <v>32</v>
      </c>
      <c r="E187" s="228" t="s">
        <v>131</v>
      </c>
      <c r="F187" s="230"/>
      <c r="G187" s="6" t="s">
        <v>82</v>
      </c>
      <c r="H187" s="6"/>
      <c r="I187" s="116">
        <f t="shared" si="14"/>
        <v>1000</v>
      </c>
      <c r="J187" s="116">
        <f t="shared" si="14"/>
        <v>650</v>
      </c>
      <c r="K187" s="116">
        <f t="shared" si="14"/>
        <v>650</v>
      </c>
    </row>
    <row r="188" spans="1:11" ht="24.75" customHeight="1">
      <c r="A188" s="88" t="s">
        <v>112</v>
      </c>
      <c r="B188" s="87" t="s">
        <v>12</v>
      </c>
      <c r="C188" s="84" t="s">
        <v>35</v>
      </c>
      <c r="D188" s="84" t="s">
        <v>32</v>
      </c>
      <c r="E188" s="228" t="s">
        <v>131</v>
      </c>
      <c r="F188" s="230"/>
      <c r="G188" s="83" t="s">
        <v>16</v>
      </c>
      <c r="H188" s="83"/>
      <c r="I188" s="115">
        <f t="shared" si="14"/>
        <v>1000</v>
      </c>
      <c r="J188" s="115">
        <f t="shared" si="14"/>
        <v>650</v>
      </c>
      <c r="K188" s="115">
        <f t="shared" si="14"/>
        <v>650</v>
      </c>
    </row>
    <row r="189" spans="1:11" ht="36" customHeight="1">
      <c r="A189" s="72" t="s">
        <v>119</v>
      </c>
      <c r="B189" s="70" t="s">
        <v>12</v>
      </c>
      <c r="C189" s="84" t="s">
        <v>35</v>
      </c>
      <c r="D189" s="84" t="s">
        <v>32</v>
      </c>
      <c r="E189" s="228" t="s">
        <v>131</v>
      </c>
      <c r="F189" s="230"/>
      <c r="G189" s="70" t="s">
        <v>114</v>
      </c>
      <c r="H189" s="70"/>
      <c r="I189" s="116">
        <f>I190+I195</f>
        <v>1000</v>
      </c>
      <c r="J189" s="116">
        <f>J190+J195</f>
        <v>650</v>
      </c>
      <c r="K189" s="116">
        <f>K190+K195</f>
        <v>650</v>
      </c>
    </row>
    <row r="190" spans="1:11" ht="34.5" customHeight="1">
      <c r="A190" s="72" t="s">
        <v>115</v>
      </c>
      <c r="B190" s="70" t="s">
        <v>12</v>
      </c>
      <c r="C190" s="84" t="s">
        <v>35</v>
      </c>
      <c r="D190" s="84" t="s">
        <v>32</v>
      </c>
      <c r="E190" s="228" t="s">
        <v>131</v>
      </c>
      <c r="F190" s="230"/>
      <c r="G190" s="70" t="s">
        <v>79</v>
      </c>
      <c r="H190" s="70"/>
      <c r="I190" s="116">
        <f>'пр 4'!H150</f>
        <v>450</v>
      </c>
      <c r="J190" s="116">
        <f>'пр 4'!I150</f>
        <v>350</v>
      </c>
      <c r="K190" s="116">
        <f>'пр 4'!J150</f>
        <v>350</v>
      </c>
    </row>
    <row r="191" spans="1:11" s="168" customFormat="1" ht="18" customHeight="1">
      <c r="A191" s="167" t="s">
        <v>224</v>
      </c>
      <c r="B191" s="157" t="s">
        <v>12</v>
      </c>
      <c r="C191" s="162" t="s">
        <v>35</v>
      </c>
      <c r="D191" s="162" t="s">
        <v>32</v>
      </c>
      <c r="E191" s="290" t="s">
        <v>131</v>
      </c>
      <c r="F191" s="291"/>
      <c r="G191" s="157" t="s">
        <v>79</v>
      </c>
      <c r="H191" s="157" t="s">
        <v>212</v>
      </c>
      <c r="I191" s="159">
        <v>204</v>
      </c>
      <c r="J191" s="159">
        <v>204</v>
      </c>
      <c r="K191" s="159">
        <v>204</v>
      </c>
    </row>
    <row r="192" spans="1:11" s="168" customFormat="1" ht="18" customHeight="1">
      <c r="A192" s="167" t="s">
        <v>210</v>
      </c>
      <c r="B192" s="157" t="s">
        <v>12</v>
      </c>
      <c r="C192" s="162" t="s">
        <v>35</v>
      </c>
      <c r="D192" s="162" t="s">
        <v>32</v>
      </c>
      <c r="E192" s="290" t="s">
        <v>131</v>
      </c>
      <c r="F192" s="291"/>
      <c r="G192" s="157" t="s">
        <v>79</v>
      </c>
      <c r="H192" s="157" t="s">
        <v>204</v>
      </c>
      <c r="I192" s="159">
        <v>0</v>
      </c>
      <c r="J192" s="159">
        <v>0</v>
      </c>
      <c r="K192" s="159">
        <v>0</v>
      </c>
    </row>
    <row r="193" spans="1:11" s="168" customFormat="1" ht="18" customHeight="1">
      <c r="A193" s="167" t="s">
        <v>22</v>
      </c>
      <c r="B193" s="157" t="s">
        <v>12</v>
      </c>
      <c r="C193" s="162" t="s">
        <v>35</v>
      </c>
      <c r="D193" s="162" t="s">
        <v>32</v>
      </c>
      <c r="E193" s="290" t="s">
        <v>131</v>
      </c>
      <c r="F193" s="291"/>
      <c r="G193" s="157" t="s">
        <v>79</v>
      </c>
      <c r="H193" s="157" t="s">
        <v>23</v>
      </c>
      <c r="I193" s="159">
        <v>0</v>
      </c>
      <c r="J193" s="159">
        <v>0</v>
      </c>
      <c r="K193" s="159">
        <v>0</v>
      </c>
    </row>
    <row r="194" spans="1:11" s="168" customFormat="1" ht="24.75" customHeight="1">
      <c r="A194" s="167" t="s">
        <v>235</v>
      </c>
      <c r="B194" s="157" t="s">
        <v>12</v>
      </c>
      <c r="C194" s="162" t="s">
        <v>35</v>
      </c>
      <c r="D194" s="162" t="s">
        <v>32</v>
      </c>
      <c r="E194" s="290" t="s">
        <v>131</v>
      </c>
      <c r="F194" s="291"/>
      <c r="G194" s="157" t="s">
        <v>79</v>
      </c>
      <c r="H194" s="157" t="s">
        <v>213</v>
      </c>
      <c r="I194" s="159">
        <v>0</v>
      </c>
      <c r="J194" s="159">
        <v>0</v>
      </c>
      <c r="K194" s="159">
        <v>0</v>
      </c>
    </row>
    <row r="195" spans="1:11" ht="20.25" customHeight="1">
      <c r="A195" s="72" t="s">
        <v>172</v>
      </c>
      <c r="B195" s="70" t="s">
        <v>12</v>
      </c>
      <c r="C195" s="84" t="s">
        <v>35</v>
      </c>
      <c r="D195" s="84" t="s">
        <v>32</v>
      </c>
      <c r="E195" s="228" t="s">
        <v>131</v>
      </c>
      <c r="F195" s="230"/>
      <c r="G195" s="70" t="s">
        <v>171</v>
      </c>
      <c r="H195" s="70"/>
      <c r="I195" s="116">
        <f>'пр 4'!H151</f>
        <v>550</v>
      </c>
      <c r="J195" s="116">
        <f>'пр 4'!I151</f>
        <v>300</v>
      </c>
      <c r="K195" s="116">
        <f>'пр 4'!J151</f>
        <v>300</v>
      </c>
    </row>
    <row r="196" spans="1:11" s="168" customFormat="1" ht="18" customHeight="1">
      <c r="A196" s="167" t="s">
        <v>226</v>
      </c>
      <c r="B196" s="157" t="s">
        <v>12</v>
      </c>
      <c r="C196" s="162" t="s">
        <v>35</v>
      </c>
      <c r="D196" s="162" t="s">
        <v>32</v>
      </c>
      <c r="E196" s="290" t="s">
        <v>131</v>
      </c>
      <c r="F196" s="291"/>
      <c r="G196" s="157" t="s">
        <v>171</v>
      </c>
      <c r="H196" s="157" t="s">
        <v>214</v>
      </c>
      <c r="I196" s="159">
        <v>446</v>
      </c>
      <c r="J196" s="159">
        <v>446</v>
      </c>
      <c r="K196" s="159">
        <v>446</v>
      </c>
    </row>
    <row r="197" spans="1:11" ht="24.75" customHeight="1">
      <c r="A197" s="99" t="s">
        <v>39</v>
      </c>
      <c r="B197" s="83" t="s">
        <v>12</v>
      </c>
      <c r="C197" s="84" t="s">
        <v>35</v>
      </c>
      <c r="D197" s="84" t="s">
        <v>32</v>
      </c>
      <c r="E197" s="231" t="s">
        <v>105</v>
      </c>
      <c r="F197" s="232"/>
      <c r="G197" s="84"/>
      <c r="H197" s="84"/>
      <c r="I197" s="115">
        <f aca="true" t="shared" si="15" ref="I197:K212">I198</f>
        <v>1892.71765</v>
      </c>
      <c r="J197" s="115">
        <f t="shared" si="15"/>
        <v>1600</v>
      </c>
      <c r="K197" s="115">
        <f t="shared" si="15"/>
        <v>1600</v>
      </c>
    </row>
    <row r="198" spans="1:11" ht="24.75" customHeight="1">
      <c r="A198" s="106" t="s">
        <v>104</v>
      </c>
      <c r="B198" s="6">
        <v>716</v>
      </c>
      <c r="C198" s="84" t="s">
        <v>35</v>
      </c>
      <c r="D198" s="84" t="s">
        <v>32</v>
      </c>
      <c r="E198" s="228" t="s">
        <v>109</v>
      </c>
      <c r="F198" s="230"/>
      <c r="G198" s="6" t="s">
        <v>82</v>
      </c>
      <c r="H198" s="6"/>
      <c r="I198" s="116">
        <f t="shared" si="15"/>
        <v>1892.71765</v>
      </c>
      <c r="J198" s="116">
        <f t="shared" si="15"/>
        <v>1600</v>
      </c>
      <c r="K198" s="116">
        <f t="shared" si="15"/>
        <v>1600</v>
      </c>
    </row>
    <row r="199" spans="1:11" ht="38.25" customHeight="1">
      <c r="A199" s="106" t="s">
        <v>108</v>
      </c>
      <c r="B199" s="6">
        <v>716</v>
      </c>
      <c r="C199" s="84" t="s">
        <v>35</v>
      </c>
      <c r="D199" s="84" t="s">
        <v>32</v>
      </c>
      <c r="E199" s="228" t="s">
        <v>109</v>
      </c>
      <c r="F199" s="230"/>
      <c r="G199" s="6" t="s">
        <v>82</v>
      </c>
      <c r="H199" s="6"/>
      <c r="I199" s="116">
        <f t="shared" si="15"/>
        <v>1892.71765</v>
      </c>
      <c r="J199" s="116">
        <f t="shared" si="15"/>
        <v>1600</v>
      </c>
      <c r="K199" s="116">
        <f t="shared" si="15"/>
        <v>1600</v>
      </c>
    </row>
    <row r="200" spans="1:11" ht="36" customHeight="1">
      <c r="A200" s="29" t="s">
        <v>60</v>
      </c>
      <c r="B200" s="6">
        <v>716</v>
      </c>
      <c r="C200" s="84" t="s">
        <v>35</v>
      </c>
      <c r="D200" s="84" t="s">
        <v>32</v>
      </c>
      <c r="E200" s="228" t="s">
        <v>100</v>
      </c>
      <c r="F200" s="230"/>
      <c r="G200" s="6" t="s">
        <v>82</v>
      </c>
      <c r="H200" s="6"/>
      <c r="I200" s="116">
        <f t="shared" si="15"/>
        <v>1892.71765</v>
      </c>
      <c r="J200" s="116">
        <f t="shared" si="15"/>
        <v>1600</v>
      </c>
      <c r="K200" s="116">
        <f t="shared" si="15"/>
        <v>1600</v>
      </c>
    </row>
    <row r="201" spans="1:11" ht="27" customHeight="1">
      <c r="A201" s="8" t="s">
        <v>39</v>
      </c>
      <c r="B201" s="6">
        <v>716</v>
      </c>
      <c r="C201" s="84" t="s">
        <v>35</v>
      </c>
      <c r="D201" s="84" t="s">
        <v>32</v>
      </c>
      <c r="E201" s="228" t="s">
        <v>132</v>
      </c>
      <c r="F201" s="230"/>
      <c r="G201" s="6" t="s">
        <v>82</v>
      </c>
      <c r="H201" s="6"/>
      <c r="I201" s="116">
        <f>I202</f>
        <v>1892.71765</v>
      </c>
      <c r="J201" s="116">
        <f t="shared" si="15"/>
        <v>1600</v>
      </c>
      <c r="K201" s="116">
        <f t="shared" si="15"/>
        <v>1600</v>
      </c>
    </row>
    <row r="202" spans="1:11" ht="27.75" customHeight="1">
      <c r="A202" s="88" t="s">
        <v>112</v>
      </c>
      <c r="B202" s="87" t="s">
        <v>12</v>
      </c>
      <c r="C202" s="84" t="s">
        <v>35</v>
      </c>
      <c r="D202" s="84" t="s">
        <v>32</v>
      </c>
      <c r="E202" s="228" t="s">
        <v>132</v>
      </c>
      <c r="F202" s="230"/>
      <c r="G202" s="83" t="s">
        <v>16</v>
      </c>
      <c r="H202" s="83"/>
      <c r="I202" s="115">
        <f t="shared" si="15"/>
        <v>1892.71765</v>
      </c>
      <c r="J202" s="115">
        <f t="shared" si="15"/>
        <v>1600</v>
      </c>
      <c r="K202" s="115">
        <f t="shared" si="15"/>
        <v>1600</v>
      </c>
    </row>
    <row r="203" spans="1:11" ht="33.75" customHeight="1">
      <c r="A203" s="72" t="s">
        <v>119</v>
      </c>
      <c r="B203" s="70" t="s">
        <v>12</v>
      </c>
      <c r="C203" s="84" t="s">
        <v>35</v>
      </c>
      <c r="D203" s="84" t="s">
        <v>32</v>
      </c>
      <c r="E203" s="228" t="s">
        <v>132</v>
      </c>
      <c r="F203" s="230"/>
      <c r="G203" s="70" t="s">
        <v>114</v>
      </c>
      <c r="H203" s="70"/>
      <c r="I203" s="116">
        <f t="shared" si="15"/>
        <v>1892.71765</v>
      </c>
      <c r="J203" s="116">
        <f t="shared" si="15"/>
        <v>1600</v>
      </c>
      <c r="K203" s="116">
        <f t="shared" si="15"/>
        <v>1600</v>
      </c>
    </row>
    <row r="204" spans="1:12" ht="24.75" customHeight="1">
      <c r="A204" s="72" t="s">
        <v>115</v>
      </c>
      <c r="B204" s="70" t="s">
        <v>12</v>
      </c>
      <c r="C204" s="84" t="s">
        <v>35</v>
      </c>
      <c r="D204" s="84" t="s">
        <v>32</v>
      </c>
      <c r="E204" s="228" t="s">
        <v>132</v>
      </c>
      <c r="F204" s="230"/>
      <c r="G204" s="70" t="s">
        <v>79</v>
      </c>
      <c r="H204" s="70"/>
      <c r="I204" s="116">
        <f>'пр 4'!H159</f>
        <v>1892.71765</v>
      </c>
      <c r="J204" s="116">
        <f>'пр 4'!I159</f>
        <v>1600</v>
      </c>
      <c r="K204" s="116">
        <f>'пр 4'!J159</f>
        <v>1600</v>
      </c>
      <c r="L204" s="187">
        <f>SUM(I205:I209)</f>
        <v>1000</v>
      </c>
    </row>
    <row r="205" spans="1:12" s="168" customFormat="1" ht="19.5" customHeight="1">
      <c r="A205" s="167" t="s">
        <v>208</v>
      </c>
      <c r="B205" s="157" t="s">
        <v>12</v>
      </c>
      <c r="C205" s="162" t="s">
        <v>35</v>
      </c>
      <c r="D205" s="162" t="s">
        <v>32</v>
      </c>
      <c r="E205" s="290" t="s">
        <v>132</v>
      </c>
      <c r="F205" s="291"/>
      <c r="G205" s="157" t="s">
        <v>79</v>
      </c>
      <c r="H205" s="157" t="s">
        <v>206</v>
      </c>
      <c r="I205" s="159">
        <v>500</v>
      </c>
      <c r="J205" s="159">
        <v>243</v>
      </c>
      <c r="K205" s="159">
        <v>231</v>
      </c>
      <c r="L205" s="188">
        <f>SUM(J205:J209)</f>
        <v>743.301</v>
      </c>
    </row>
    <row r="206" spans="1:12" s="168" customFormat="1" ht="19.5" customHeight="1">
      <c r="A206" s="167" t="s">
        <v>224</v>
      </c>
      <c r="B206" s="157" t="s">
        <v>12</v>
      </c>
      <c r="C206" s="162" t="s">
        <v>35</v>
      </c>
      <c r="D206" s="162" t="s">
        <v>32</v>
      </c>
      <c r="E206" s="290" t="s">
        <v>132</v>
      </c>
      <c r="F206" s="291"/>
      <c r="G206" s="157" t="s">
        <v>79</v>
      </c>
      <c r="H206" s="157" t="s">
        <v>212</v>
      </c>
      <c r="I206" s="159">
        <v>143</v>
      </c>
      <c r="J206" s="159">
        <v>143</v>
      </c>
      <c r="K206" s="159">
        <v>143</v>
      </c>
      <c r="L206" s="188">
        <f>SUM(K205:K209)</f>
        <v>731.37</v>
      </c>
    </row>
    <row r="207" spans="1:11" s="168" customFormat="1" ht="19.5" customHeight="1">
      <c r="A207" s="167" t="s">
        <v>210</v>
      </c>
      <c r="B207" s="157" t="s">
        <v>12</v>
      </c>
      <c r="C207" s="162" t="s">
        <v>35</v>
      </c>
      <c r="D207" s="162" t="s">
        <v>32</v>
      </c>
      <c r="E207" s="290" t="s">
        <v>132</v>
      </c>
      <c r="F207" s="291"/>
      <c r="G207" s="157" t="s">
        <v>79</v>
      </c>
      <c r="H207" s="157" t="s">
        <v>204</v>
      </c>
      <c r="I207" s="159">
        <v>257</v>
      </c>
      <c r="J207" s="159">
        <v>257</v>
      </c>
      <c r="K207" s="159">
        <v>257</v>
      </c>
    </row>
    <row r="208" spans="1:11" s="168" customFormat="1" ht="19.5" customHeight="1">
      <c r="A208" s="167" t="s">
        <v>22</v>
      </c>
      <c r="B208" s="157" t="s">
        <v>12</v>
      </c>
      <c r="C208" s="162" t="s">
        <v>35</v>
      </c>
      <c r="D208" s="162" t="s">
        <v>32</v>
      </c>
      <c r="E208" s="290" t="s">
        <v>132</v>
      </c>
      <c r="F208" s="291"/>
      <c r="G208" s="157" t="s">
        <v>79</v>
      </c>
      <c r="H208" s="157" t="s">
        <v>23</v>
      </c>
      <c r="I208" s="159">
        <v>0</v>
      </c>
      <c r="J208" s="159">
        <v>0</v>
      </c>
      <c r="K208" s="159">
        <v>0</v>
      </c>
    </row>
    <row r="209" spans="1:11" s="168" customFormat="1" ht="27" customHeight="1">
      <c r="A209" s="167" t="s">
        <v>235</v>
      </c>
      <c r="B209" s="157" t="s">
        <v>12</v>
      </c>
      <c r="C209" s="162" t="s">
        <v>35</v>
      </c>
      <c r="D209" s="162" t="s">
        <v>32</v>
      </c>
      <c r="E209" s="290" t="s">
        <v>132</v>
      </c>
      <c r="F209" s="291"/>
      <c r="G209" s="157" t="s">
        <v>79</v>
      </c>
      <c r="H209" s="157" t="s">
        <v>213</v>
      </c>
      <c r="I209" s="159">
        <v>100</v>
      </c>
      <c r="J209" s="159">
        <v>100.301</v>
      </c>
      <c r="K209" s="159">
        <v>100.37</v>
      </c>
    </row>
    <row r="210" spans="1:11" ht="36" customHeight="1">
      <c r="A210" s="23" t="s">
        <v>160</v>
      </c>
      <c r="B210" s="17">
        <v>716</v>
      </c>
      <c r="C210" s="84" t="s">
        <v>35</v>
      </c>
      <c r="D210" s="84" t="s">
        <v>32</v>
      </c>
      <c r="E210" s="231" t="s">
        <v>159</v>
      </c>
      <c r="F210" s="232"/>
      <c r="G210" s="17" t="s">
        <v>82</v>
      </c>
      <c r="H210" s="17"/>
      <c r="I210" s="115">
        <f>I211</f>
        <v>0</v>
      </c>
      <c r="J210" s="115">
        <f>J211</f>
        <v>0</v>
      </c>
      <c r="K210" s="115">
        <f>K211</f>
        <v>0</v>
      </c>
    </row>
    <row r="211" spans="1:11" ht="24.75" customHeight="1">
      <c r="A211" s="72" t="s">
        <v>112</v>
      </c>
      <c r="B211" s="70" t="s">
        <v>12</v>
      </c>
      <c r="C211" s="74" t="s">
        <v>35</v>
      </c>
      <c r="D211" s="74" t="s">
        <v>32</v>
      </c>
      <c r="E211" s="228" t="s">
        <v>159</v>
      </c>
      <c r="F211" s="229"/>
      <c r="G211" s="73" t="s">
        <v>16</v>
      </c>
      <c r="H211" s="73"/>
      <c r="I211" s="116">
        <f t="shared" si="15"/>
        <v>0</v>
      </c>
      <c r="J211" s="116">
        <f t="shared" si="15"/>
        <v>0</v>
      </c>
      <c r="K211" s="116">
        <f t="shared" si="15"/>
        <v>0</v>
      </c>
    </row>
    <row r="212" spans="1:11" ht="42.75" customHeight="1">
      <c r="A212" s="72" t="s">
        <v>119</v>
      </c>
      <c r="B212" s="70" t="s">
        <v>12</v>
      </c>
      <c r="C212" s="84" t="s">
        <v>35</v>
      </c>
      <c r="D212" s="84" t="s">
        <v>32</v>
      </c>
      <c r="E212" s="228" t="s">
        <v>159</v>
      </c>
      <c r="F212" s="229"/>
      <c r="G212" s="70" t="s">
        <v>114</v>
      </c>
      <c r="H212" s="70"/>
      <c r="I212" s="116">
        <f t="shared" si="15"/>
        <v>0</v>
      </c>
      <c r="J212" s="116">
        <f t="shared" si="15"/>
        <v>0</v>
      </c>
      <c r="K212" s="116">
        <f t="shared" si="15"/>
        <v>0</v>
      </c>
    </row>
    <row r="213" spans="1:11" ht="39.75" customHeight="1">
      <c r="A213" s="72" t="s">
        <v>115</v>
      </c>
      <c r="B213" s="70" t="s">
        <v>12</v>
      </c>
      <c r="C213" s="84" t="s">
        <v>35</v>
      </c>
      <c r="D213" s="84" t="s">
        <v>32</v>
      </c>
      <c r="E213" s="228" t="s">
        <v>159</v>
      </c>
      <c r="F213" s="229"/>
      <c r="G213" s="70" t="s">
        <v>79</v>
      </c>
      <c r="H213" s="70"/>
      <c r="I213" s="116">
        <v>0</v>
      </c>
      <c r="J213" s="116">
        <v>0</v>
      </c>
      <c r="K213" s="116">
        <v>0</v>
      </c>
    </row>
    <row r="214" spans="1:11" s="168" customFormat="1" ht="18.75" customHeight="1">
      <c r="A214" s="167" t="s">
        <v>22</v>
      </c>
      <c r="B214" s="157" t="s">
        <v>12</v>
      </c>
      <c r="C214" s="162" t="s">
        <v>35</v>
      </c>
      <c r="D214" s="162" t="s">
        <v>32</v>
      </c>
      <c r="E214" s="290" t="s">
        <v>159</v>
      </c>
      <c r="F214" s="295"/>
      <c r="G214" s="157" t="s">
        <v>79</v>
      </c>
      <c r="H214" s="157" t="s">
        <v>23</v>
      </c>
      <c r="I214" s="159">
        <v>0</v>
      </c>
      <c r="J214" s="159">
        <v>0</v>
      </c>
      <c r="K214" s="159">
        <v>0</v>
      </c>
    </row>
    <row r="215" spans="1:11" s="51" customFormat="1" ht="30.75" customHeight="1">
      <c r="A215" s="135" t="s">
        <v>167</v>
      </c>
      <c r="B215" s="83" t="s">
        <v>12</v>
      </c>
      <c r="C215" s="83" t="s">
        <v>35</v>
      </c>
      <c r="D215" s="83" t="s">
        <v>32</v>
      </c>
      <c r="E215" s="234" t="s">
        <v>152</v>
      </c>
      <c r="F215" s="235"/>
      <c r="G215" s="83" t="s">
        <v>82</v>
      </c>
      <c r="H215" s="83"/>
      <c r="I215" s="115">
        <f>I216</f>
        <v>948.2</v>
      </c>
      <c r="J215" s="115">
        <f aca="true" t="shared" si="16" ref="J215:K217">J216</f>
        <v>462.16</v>
      </c>
      <c r="K215" s="115">
        <f t="shared" si="16"/>
        <v>462.16</v>
      </c>
    </row>
    <row r="216" spans="1:11" s="63" customFormat="1" ht="24.75" customHeight="1">
      <c r="A216" s="88" t="s">
        <v>112</v>
      </c>
      <c r="B216" s="70" t="s">
        <v>12</v>
      </c>
      <c r="C216" s="70" t="s">
        <v>35</v>
      </c>
      <c r="D216" s="70" t="s">
        <v>32</v>
      </c>
      <c r="E216" s="236" t="s">
        <v>152</v>
      </c>
      <c r="F216" s="237"/>
      <c r="G216" s="83" t="s">
        <v>16</v>
      </c>
      <c r="H216" s="83"/>
      <c r="I216" s="116">
        <f>I217</f>
        <v>948.2</v>
      </c>
      <c r="J216" s="116">
        <f t="shared" si="16"/>
        <v>462.16</v>
      </c>
      <c r="K216" s="116">
        <f t="shared" si="16"/>
        <v>462.16</v>
      </c>
    </row>
    <row r="217" spans="1:11" ht="36" customHeight="1">
      <c r="A217" s="72" t="s">
        <v>119</v>
      </c>
      <c r="B217" s="70" t="s">
        <v>12</v>
      </c>
      <c r="C217" s="70" t="s">
        <v>35</v>
      </c>
      <c r="D217" s="70" t="s">
        <v>32</v>
      </c>
      <c r="E217" s="236" t="s">
        <v>152</v>
      </c>
      <c r="F217" s="237"/>
      <c r="G217" s="70" t="s">
        <v>114</v>
      </c>
      <c r="H217" s="70"/>
      <c r="I217" s="116">
        <f>I218</f>
        <v>948.2</v>
      </c>
      <c r="J217" s="116">
        <f t="shared" si="16"/>
        <v>462.16</v>
      </c>
      <c r="K217" s="116">
        <f t="shared" si="16"/>
        <v>462.16</v>
      </c>
    </row>
    <row r="218" spans="1:11" ht="37.5" customHeight="1">
      <c r="A218" s="72" t="s">
        <v>115</v>
      </c>
      <c r="B218" s="70" t="s">
        <v>12</v>
      </c>
      <c r="C218" s="70" t="s">
        <v>35</v>
      </c>
      <c r="D218" s="70" t="s">
        <v>32</v>
      </c>
      <c r="E218" s="236" t="s">
        <v>152</v>
      </c>
      <c r="F218" s="237"/>
      <c r="G218" s="70" t="s">
        <v>79</v>
      </c>
      <c r="H218" s="70"/>
      <c r="I218" s="116">
        <f>'пр 4'!H173</f>
        <v>948.2</v>
      </c>
      <c r="J218" s="116">
        <f>'пр 4'!I173</f>
        <v>462.16</v>
      </c>
      <c r="K218" s="116">
        <f>'пр 4'!J173</f>
        <v>462.16</v>
      </c>
    </row>
    <row r="219" spans="1:11" s="168" customFormat="1" ht="21.75" customHeight="1">
      <c r="A219" s="167" t="s">
        <v>224</v>
      </c>
      <c r="B219" s="157" t="s">
        <v>12</v>
      </c>
      <c r="C219" s="157" t="s">
        <v>35</v>
      </c>
      <c r="D219" s="157" t="s">
        <v>32</v>
      </c>
      <c r="E219" s="296" t="s">
        <v>152</v>
      </c>
      <c r="F219" s="297"/>
      <c r="G219" s="157" t="s">
        <v>79</v>
      </c>
      <c r="H219" s="157" t="s">
        <v>212</v>
      </c>
      <c r="I219" s="159">
        <v>512.7</v>
      </c>
      <c r="J219" s="159">
        <v>512.7</v>
      </c>
      <c r="K219" s="159">
        <v>512.7</v>
      </c>
    </row>
    <row r="220" spans="1:11" ht="12.75">
      <c r="A220" s="86" t="s">
        <v>156</v>
      </c>
      <c r="B220" s="83" t="s">
        <v>12</v>
      </c>
      <c r="C220" s="83" t="s">
        <v>41</v>
      </c>
      <c r="D220" s="83"/>
      <c r="E220" s="228"/>
      <c r="F220" s="230"/>
      <c r="G220" s="83"/>
      <c r="H220" s="83"/>
      <c r="I220" s="115">
        <f>I221</f>
        <v>10444.35209</v>
      </c>
      <c r="J220" s="115">
        <f>J221</f>
        <v>8248</v>
      </c>
      <c r="K220" s="115">
        <f>K221</f>
        <v>8248</v>
      </c>
    </row>
    <row r="221" spans="1:11" ht="22.5" customHeight="1">
      <c r="A221" s="86" t="s">
        <v>40</v>
      </c>
      <c r="B221" s="83" t="s">
        <v>12</v>
      </c>
      <c r="C221" s="83" t="s">
        <v>41</v>
      </c>
      <c r="D221" s="83" t="s">
        <v>10</v>
      </c>
      <c r="E221" s="231" t="s">
        <v>105</v>
      </c>
      <c r="F221" s="232"/>
      <c r="G221" s="83"/>
      <c r="H221" s="83"/>
      <c r="I221" s="115">
        <f>I222+I255</f>
        <v>10444.35209</v>
      </c>
      <c r="J221" s="115">
        <f>J222+J255</f>
        <v>8248</v>
      </c>
      <c r="K221" s="115">
        <f>K222+K255</f>
        <v>8248</v>
      </c>
    </row>
    <row r="222" spans="1:11" ht="28.5" customHeight="1">
      <c r="A222" s="106" t="s">
        <v>126</v>
      </c>
      <c r="B222" s="6">
        <v>716</v>
      </c>
      <c r="C222" s="70" t="s">
        <v>41</v>
      </c>
      <c r="D222" s="70" t="s">
        <v>10</v>
      </c>
      <c r="E222" s="240" t="s">
        <v>134</v>
      </c>
      <c r="F222" s="241"/>
      <c r="G222" s="6" t="s">
        <v>82</v>
      </c>
      <c r="H222" s="6"/>
      <c r="I222" s="116">
        <f>I224</f>
        <v>10444.35209</v>
      </c>
      <c r="J222" s="116">
        <f>J224</f>
        <v>8248</v>
      </c>
      <c r="K222" s="116">
        <f>K224</f>
        <v>8248</v>
      </c>
    </row>
    <row r="223" spans="1:11" ht="37.5" customHeight="1">
      <c r="A223" s="106" t="s">
        <v>133</v>
      </c>
      <c r="B223" s="6">
        <v>716</v>
      </c>
      <c r="C223" s="70" t="s">
        <v>41</v>
      </c>
      <c r="D223" s="70" t="s">
        <v>10</v>
      </c>
      <c r="E223" s="240" t="s">
        <v>134</v>
      </c>
      <c r="F223" s="241"/>
      <c r="G223" s="6" t="s">
        <v>82</v>
      </c>
      <c r="H223" s="6"/>
      <c r="I223" s="116">
        <f>I224</f>
        <v>10444.35209</v>
      </c>
      <c r="J223" s="116">
        <f>J224</f>
        <v>8248</v>
      </c>
      <c r="K223" s="116">
        <f>K224</f>
        <v>8248</v>
      </c>
    </row>
    <row r="224" spans="1:11" ht="38.25">
      <c r="A224" s="29" t="s">
        <v>69</v>
      </c>
      <c r="B224" s="5" t="s">
        <v>12</v>
      </c>
      <c r="C224" s="70" t="s">
        <v>41</v>
      </c>
      <c r="D224" s="70" t="s">
        <v>10</v>
      </c>
      <c r="E224" s="240" t="s">
        <v>135</v>
      </c>
      <c r="F224" s="241"/>
      <c r="G224" s="5"/>
      <c r="H224" s="5"/>
      <c r="I224" s="116">
        <f>I225+I230+I237+I250</f>
        <v>10444.35209</v>
      </c>
      <c r="J224" s="116">
        <f>J225+J230+J237+J250</f>
        <v>8248</v>
      </c>
      <c r="K224" s="116">
        <f>K225+K230+K237+K250</f>
        <v>8248</v>
      </c>
    </row>
    <row r="225" spans="1:11" ht="22.5">
      <c r="A225" s="8" t="s">
        <v>110</v>
      </c>
      <c r="B225" s="5" t="s">
        <v>12</v>
      </c>
      <c r="C225" s="70" t="s">
        <v>41</v>
      </c>
      <c r="D225" s="70" t="s">
        <v>10</v>
      </c>
      <c r="E225" s="240" t="s">
        <v>135</v>
      </c>
      <c r="F225" s="241"/>
      <c r="G225" s="5" t="s">
        <v>136</v>
      </c>
      <c r="H225" s="5"/>
      <c r="I225" s="116">
        <f>I228+I226</f>
        <v>6928</v>
      </c>
      <c r="J225" s="116">
        <f>J228+J226</f>
        <v>6928</v>
      </c>
      <c r="K225" s="116">
        <f>K228+K226</f>
        <v>6928</v>
      </c>
    </row>
    <row r="226" spans="1:11" ht="27" customHeight="1">
      <c r="A226" s="72" t="str">
        <f>'пр 3'!A126</f>
        <v>Фонд оплаты труда казенных учреждений и взносы по обязательному социальному страхованию</v>
      </c>
      <c r="B226" s="70" t="s">
        <v>12</v>
      </c>
      <c r="C226" s="70" t="s">
        <v>41</v>
      </c>
      <c r="D226" s="70" t="s">
        <v>10</v>
      </c>
      <c r="E226" s="240" t="s">
        <v>135</v>
      </c>
      <c r="F226" s="241"/>
      <c r="G226" s="70" t="s">
        <v>87</v>
      </c>
      <c r="H226" s="70"/>
      <c r="I226" s="116">
        <f>'пр 4'!H184</f>
        <v>5321</v>
      </c>
      <c r="J226" s="116">
        <f>'пр 4'!I184</f>
        <v>5321</v>
      </c>
      <c r="K226" s="116">
        <f>'пр 4'!J184</f>
        <v>5321</v>
      </c>
    </row>
    <row r="227" spans="1:11" s="168" customFormat="1" ht="21" customHeight="1">
      <c r="A227" s="167" t="s">
        <v>209</v>
      </c>
      <c r="B227" s="157" t="s">
        <v>12</v>
      </c>
      <c r="C227" s="157" t="s">
        <v>41</v>
      </c>
      <c r="D227" s="157" t="s">
        <v>10</v>
      </c>
      <c r="E227" s="292" t="s">
        <v>135</v>
      </c>
      <c r="F227" s="291"/>
      <c r="G227" s="157" t="s">
        <v>87</v>
      </c>
      <c r="H227" s="157" t="s">
        <v>202</v>
      </c>
      <c r="I227" s="159">
        <v>4687</v>
      </c>
      <c r="J227" s="159">
        <v>4687</v>
      </c>
      <c r="K227" s="159">
        <v>4687</v>
      </c>
    </row>
    <row r="228" spans="1:11" ht="37.5" customHeight="1">
      <c r="A228" s="72" t="str">
        <f>'пр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228" s="70" t="s">
        <v>12</v>
      </c>
      <c r="C228" s="70" t="s">
        <v>41</v>
      </c>
      <c r="D228" s="70" t="s">
        <v>10</v>
      </c>
      <c r="E228" s="240" t="s">
        <v>135</v>
      </c>
      <c r="F228" s="241"/>
      <c r="G228" s="70" t="s">
        <v>101</v>
      </c>
      <c r="H228" s="70"/>
      <c r="I228" s="116">
        <f>'пр 4'!H185</f>
        <v>1607</v>
      </c>
      <c r="J228" s="116">
        <f>'пр 4'!I185</f>
        <v>1607</v>
      </c>
      <c r="K228" s="116">
        <f>'пр 4'!J185</f>
        <v>1607</v>
      </c>
    </row>
    <row r="229" spans="1:11" s="168" customFormat="1" ht="16.5" customHeight="1">
      <c r="A229" s="167" t="s">
        <v>18</v>
      </c>
      <c r="B229" s="157" t="s">
        <v>12</v>
      </c>
      <c r="C229" s="157" t="s">
        <v>41</v>
      </c>
      <c r="D229" s="157" t="s">
        <v>10</v>
      </c>
      <c r="E229" s="292" t="s">
        <v>135</v>
      </c>
      <c r="F229" s="291"/>
      <c r="G229" s="157" t="s">
        <v>101</v>
      </c>
      <c r="H229" s="157" t="s">
        <v>203</v>
      </c>
      <c r="I229" s="159">
        <v>1416</v>
      </c>
      <c r="J229" s="159">
        <v>1416</v>
      </c>
      <c r="K229" s="159">
        <v>1416</v>
      </c>
    </row>
    <row r="230" spans="1:11" ht="22.5">
      <c r="A230" s="72" t="s">
        <v>112</v>
      </c>
      <c r="B230" s="87" t="s">
        <v>12</v>
      </c>
      <c r="C230" s="70" t="s">
        <v>41</v>
      </c>
      <c r="D230" s="70" t="s">
        <v>10</v>
      </c>
      <c r="E230" s="240" t="s">
        <v>135</v>
      </c>
      <c r="F230" s="241"/>
      <c r="G230" s="83" t="s">
        <v>16</v>
      </c>
      <c r="H230" s="83"/>
      <c r="I230" s="115">
        <f>I232</f>
        <v>65</v>
      </c>
      <c r="J230" s="115">
        <f>J232</f>
        <v>50</v>
      </c>
      <c r="K230" s="115">
        <f>K232</f>
        <v>50</v>
      </c>
    </row>
    <row r="231" spans="1:11" ht="33.75">
      <c r="A231" s="72" t="s">
        <v>119</v>
      </c>
      <c r="B231" s="70" t="s">
        <v>12</v>
      </c>
      <c r="C231" s="70" t="s">
        <v>41</v>
      </c>
      <c r="D231" s="70" t="s">
        <v>10</v>
      </c>
      <c r="E231" s="240" t="s">
        <v>135</v>
      </c>
      <c r="F231" s="241"/>
      <c r="G231" s="70" t="s">
        <v>114</v>
      </c>
      <c r="H231" s="70"/>
      <c r="I231" s="116">
        <f>I232</f>
        <v>65</v>
      </c>
      <c r="J231" s="116">
        <f>J232</f>
        <v>50</v>
      </c>
      <c r="K231" s="116">
        <f>K232</f>
        <v>50</v>
      </c>
    </row>
    <row r="232" spans="1:11" ht="22.5">
      <c r="A232" s="113" t="s">
        <v>92</v>
      </c>
      <c r="B232" s="70" t="s">
        <v>12</v>
      </c>
      <c r="C232" s="70" t="s">
        <v>41</v>
      </c>
      <c r="D232" s="70" t="s">
        <v>10</v>
      </c>
      <c r="E232" s="240" t="s">
        <v>135</v>
      </c>
      <c r="F232" s="241"/>
      <c r="G232" s="70" t="s">
        <v>91</v>
      </c>
      <c r="H232" s="70"/>
      <c r="I232" s="116">
        <f>'пр 4'!H188</f>
        <v>65</v>
      </c>
      <c r="J232" s="116">
        <f>'пр 4'!I188</f>
        <v>50</v>
      </c>
      <c r="K232" s="116">
        <f>'пр 4'!J188</f>
        <v>50</v>
      </c>
    </row>
    <row r="233" spans="1:11" s="168" customFormat="1" ht="12.75">
      <c r="A233" s="169" t="s">
        <v>223</v>
      </c>
      <c r="B233" s="157" t="s">
        <v>12</v>
      </c>
      <c r="C233" s="157" t="s">
        <v>41</v>
      </c>
      <c r="D233" s="157" t="s">
        <v>10</v>
      </c>
      <c r="E233" s="292" t="s">
        <v>135</v>
      </c>
      <c r="F233" s="291"/>
      <c r="G233" s="157" t="s">
        <v>91</v>
      </c>
      <c r="H233" s="157" t="s">
        <v>211</v>
      </c>
      <c r="I233" s="159">
        <v>30</v>
      </c>
      <c r="J233" s="159">
        <v>30</v>
      </c>
      <c r="K233" s="159">
        <v>30</v>
      </c>
    </row>
    <row r="234" spans="1:11" s="168" customFormat="1" ht="12.75">
      <c r="A234" s="167" t="s">
        <v>224</v>
      </c>
      <c r="B234" s="157" t="s">
        <v>12</v>
      </c>
      <c r="C234" s="157" t="s">
        <v>41</v>
      </c>
      <c r="D234" s="157" t="s">
        <v>10</v>
      </c>
      <c r="E234" s="292" t="s">
        <v>135</v>
      </c>
      <c r="F234" s="291"/>
      <c r="G234" s="157" t="s">
        <v>91</v>
      </c>
      <c r="H234" s="157" t="s">
        <v>212</v>
      </c>
      <c r="I234" s="159">
        <v>5</v>
      </c>
      <c r="J234" s="159">
        <v>5</v>
      </c>
      <c r="K234" s="159">
        <v>5</v>
      </c>
    </row>
    <row r="235" spans="1:11" s="168" customFormat="1" ht="12.75">
      <c r="A235" s="167" t="s">
        <v>22</v>
      </c>
      <c r="B235" s="157" t="s">
        <v>12</v>
      </c>
      <c r="C235" s="157" t="s">
        <v>41</v>
      </c>
      <c r="D235" s="157" t="s">
        <v>10</v>
      </c>
      <c r="E235" s="292" t="s">
        <v>135</v>
      </c>
      <c r="F235" s="291"/>
      <c r="G235" s="157" t="s">
        <v>91</v>
      </c>
      <c r="H235" s="157" t="s">
        <v>23</v>
      </c>
      <c r="I235" s="159">
        <v>0</v>
      </c>
      <c r="J235" s="159">
        <v>0</v>
      </c>
      <c r="K235" s="159">
        <v>0</v>
      </c>
    </row>
    <row r="236" spans="1:11" s="168" customFormat="1" ht="22.5">
      <c r="A236" s="167" t="s">
        <v>235</v>
      </c>
      <c r="B236" s="157" t="s">
        <v>12</v>
      </c>
      <c r="C236" s="157" t="s">
        <v>41</v>
      </c>
      <c r="D236" s="157" t="s">
        <v>10</v>
      </c>
      <c r="E236" s="292" t="s">
        <v>135</v>
      </c>
      <c r="F236" s="291"/>
      <c r="G236" s="157" t="s">
        <v>91</v>
      </c>
      <c r="H236" s="157" t="s">
        <v>213</v>
      </c>
      <c r="I236" s="159">
        <v>15</v>
      </c>
      <c r="J236" s="159">
        <v>15</v>
      </c>
      <c r="K236" s="159">
        <v>15</v>
      </c>
    </row>
    <row r="237" spans="1:11" ht="26.25" customHeight="1">
      <c r="A237" s="88" t="s">
        <v>112</v>
      </c>
      <c r="B237" s="87" t="s">
        <v>12</v>
      </c>
      <c r="C237" s="70" t="s">
        <v>41</v>
      </c>
      <c r="D237" s="70" t="s">
        <v>10</v>
      </c>
      <c r="E237" s="240" t="s">
        <v>135</v>
      </c>
      <c r="F237" s="241"/>
      <c r="G237" s="83" t="s">
        <v>16</v>
      </c>
      <c r="H237" s="83"/>
      <c r="I237" s="115">
        <f>I238</f>
        <v>3446.35209</v>
      </c>
      <c r="J237" s="115">
        <f>J238</f>
        <v>1270</v>
      </c>
      <c r="K237" s="115">
        <f>K238</f>
        <v>1270</v>
      </c>
    </row>
    <row r="238" spans="1:11" ht="33.75" customHeight="1">
      <c r="A238" s="72" t="s">
        <v>119</v>
      </c>
      <c r="B238" s="70" t="s">
        <v>12</v>
      </c>
      <c r="C238" s="70" t="s">
        <v>41</v>
      </c>
      <c r="D238" s="70" t="s">
        <v>10</v>
      </c>
      <c r="E238" s="240" t="s">
        <v>135</v>
      </c>
      <c r="F238" s="241"/>
      <c r="G238" s="70" t="s">
        <v>114</v>
      </c>
      <c r="H238" s="70"/>
      <c r="I238" s="116">
        <f>I239+I248</f>
        <v>3446.35209</v>
      </c>
      <c r="J238" s="116">
        <f>J239+J248</f>
        <v>1270</v>
      </c>
      <c r="K238" s="116">
        <f>K239+K248</f>
        <v>1270</v>
      </c>
    </row>
    <row r="239" spans="1:11" ht="41.25" customHeight="1">
      <c r="A239" s="72" t="s">
        <v>115</v>
      </c>
      <c r="B239" s="70" t="s">
        <v>12</v>
      </c>
      <c r="C239" s="70" t="s">
        <v>41</v>
      </c>
      <c r="D239" s="70" t="s">
        <v>10</v>
      </c>
      <c r="E239" s="240" t="s">
        <v>135</v>
      </c>
      <c r="F239" s="241"/>
      <c r="G239" s="70" t="s">
        <v>79</v>
      </c>
      <c r="H239" s="70"/>
      <c r="I239" s="116">
        <f>'пр 4'!H191</f>
        <v>3076.35209</v>
      </c>
      <c r="J239" s="116">
        <f>'пр 4'!I191</f>
        <v>1000</v>
      </c>
      <c r="K239" s="116">
        <f>'пр 4'!J191</f>
        <v>1000</v>
      </c>
    </row>
    <row r="240" spans="1:12" s="168" customFormat="1" ht="20.25" customHeight="1">
      <c r="A240" s="167" t="s">
        <v>208</v>
      </c>
      <c r="B240" s="157" t="s">
        <v>12</v>
      </c>
      <c r="C240" s="157" t="s">
        <v>41</v>
      </c>
      <c r="D240" s="157" t="s">
        <v>10</v>
      </c>
      <c r="E240" s="292" t="s">
        <v>135</v>
      </c>
      <c r="F240" s="291"/>
      <c r="G240" s="157" t="s">
        <v>79</v>
      </c>
      <c r="H240" s="157" t="s">
        <v>206</v>
      </c>
      <c r="I240" s="159">
        <v>100</v>
      </c>
      <c r="J240" s="159">
        <v>100</v>
      </c>
      <c r="K240" s="159">
        <v>100</v>
      </c>
      <c r="L240" s="188">
        <f>SUM(I240:I247)</f>
        <v>900</v>
      </c>
    </row>
    <row r="241" spans="1:12" s="168" customFormat="1" ht="20.25" customHeight="1">
      <c r="A241" s="167" t="s">
        <v>226</v>
      </c>
      <c r="B241" s="157" t="s">
        <v>12</v>
      </c>
      <c r="C241" s="157" t="s">
        <v>41</v>
      </c>
      <c r="D241" s="157" t="s">
        <v>10</v>
      </c>
      <c r="E241" s="292" t="s">
        <v>135</v>
      </c>
      <c r="F241" s="291"/>
      <c r="G241" s="157" t="s">
        <v>79</v>
      </c>
      <c r="H241" s="157" t="s">
        <v>214</v>
      </c>
      <c r="I241" s="159">
        <v>100</v>
      </c>
      <c r="J241" s="159">
        <v>100</v>
      </c>
      <c r="K241" s="159">
        <v>100</v>
      </c>
      <c r="L241" s="188">
        <f>SUM(J240:J247)</f>
        <v>800</v>
      </c>
    </row>
    <row r="242" spans="1:11" s="168" customFormat="1" ht="20.25" customHeight="1">
      <c r="A242" s="167" t="s">
        <v>224</v>
      </c>
      <c r="B242" s="157" t="s">
        <v>12</v>
      </c>
      <c r="C242" s="157" t="s">
        <v>41</v>
      </c>
      <c r="D242" s="157" t="s">
        <v>10</v>
      </c>
      <c r="E242" s="292" t="s">
        <v>135</v>
      </c>
      <c r="F242" s="291"/>
      <c r="G242" s="157" t="s">
        <v>79</v>
      </c>
      <c r="H242" s="157" t="s">
        <v>212</v>
      </c>
      <c r="I242" s="159">
        <v>50</v>
      </c>
      <c r="J242" s="159">
        <v>50</v>
      </c>
      <c r="K242" s="159">
        <v>50</v>
      </c>
    </row>
    <row r="243" spans="1:11" s="168" customFormat="1" ht="20.25" customHeight="1">
      <c r="A243" s="167" t="s">
        <v>210</v>
      </c>
      <c r="B243" s="157" t="s">
        <v>12</v>
      </c>
      <c r="C243" s="157" t="s">
        <v>41</v>
      </c>
      <c r="D243" s="157" t="s">
        <v>10</v>
      </c>
      <c r="E243" s="292" t="s">
        <v>135</v>
      </c>
      <c r="F243" s="291"/>
      <c r="G243" s="157" t="s">
        <v>79</v>
      </c>
      <c r="H243" s="157" t="s">
        <v>204</v>
      </c>
      <c r="I243" s="159">
        <v>400</v>
      </c>
      <c r="J243" s="159">
        <v>400</v>
      </c>
      <c r="K243" s="159">
        <v>400</v>
      </c>
    </row>
    <row r="244" spans="1:11" s="168" customFormat="1" ht="20.25" customHeight="1">
      <c r="A244" s="167" t="s">
        <v>22</v>
      </c>
      <c r="B244" s="157" t="s">
        <v>12</v>
      </c>
      <c r="C244" s="157" t="s">
        <v>41</v>
      </c>
      <c r="D244" s="157" t="s">
        <v>10</v>
      </c>
      <c r="E244" s="292" t="s">
        <v>135</v>
      </c>
      <c r="F244" s="291"/>
      <c r="G244" s="157" t="s">
        <v>79</v>
      </c>
      <c r="H244" s="157" t="s">
        <v>23</v>
      </c>
      <c r="I244" s="159">
        <v>0</v>
      </c>
      <c r="J244" s="159">
        <v>0</v>
      </c>
      <c r="K244" s="159">
        <v>0</v>
      </c>
    </row>
    <row r="245" spans="1:11" s="168" customFormat="1" ht="20.25" customHeight="1">
      <c r="A245" s="167" t="s">
        <v>228</v>
      </c>
      <c r="B245" s="157" t="s">
        <v>12</v>
      </c>
      <c r="C245" s="157" t="s">
        <v>41</v>
      </c>
      <c r="D245" s="157" t="s">
        <v>10</v>
      </c>
      <c r="E245" s="292" t="s">
        <v>135</v>
      </c>
      <c r="F245" s="291"/>
      <c r="G245" s="157" t="s">
        <v>79</v>
      </c>
      <c r="H245" s="157" t="s">
        <v>216</v>
      </c>
      <c r="I245" s="159">
        <v>20</v>
      </c>
      <c r="J245" s="159">
        <v>0</v>
      </c>
      <c r="K245" s="159">
        <v>0</v>
      </c>
    </row>
    <row r="246" spans="1:11" s="168" customFormat="1" ht="20.25" customHeight="1">
      <c r="A246" s="167" t="s">
        <v>235</v>
      </c>
      <c r="B246" s="157" t="s">
        <v>12</v>
      </c>
      <c r="C246" s="157" t="s">
        <v>41</v>
      </c>
      <c r="D246" s="157" t="s">
        <v>10</v>
      </c>
      <c r="E246" s="292" t="s">
        <v>135</v>
      </c>
      <c r="F246" s="291"/>
      <c r="G246" s="157" t="s">
        <v>79</v>
      </c>
      <c r="H246" s="157" t="s">
        <v>213</v>
      </c>
      <c r="I246" s="159">
        <v>160</v>
      </c>
      <c r="J246" s="159">
        <v>80</v>
      </c>
      <c r="K246" s="159">
        <v>80</v>
      </c>
    </row>
    <row r="247" spans="1:11" s="168" customFormat="1" ht="24.75" customHeight="1">
      <c r="A247" s="167" t="s">
        <v>236</v>
      </c>
      <c r="B247" s="157" t="s">
        <v>12</v>
      </c>
      <c r="C247" s="157" t="s">
        <v>41</v>
      </c>
      <c r="D247" s="157" t="s">
        <v>10</v>
      </c>
      <c r="E247" s="292" t="s">
        <v>135</v>
      </c>
      <c r="F247" s="291"/>
      <c r="G247" s="157" t="s">
        <v>79</v>
      </c>
      <c r="H247" s="157" t="s">
        <v>217</v>
      </c>
      <c r="I247" s="159">
        <v>70</v>
      </c>
      <c r="J247" s="159">
        <v>70</v>
      </c>
      <c r="K247" s="159">
        <v>70</v>
      </c>
    </row>
    <row r="248" spans="1:11" ht="22.5" customHeight="1">
      <c r="A248" s="72" t="s">
        <v>172</v>
      </c>
      <c r="B248" s="70" t="s">
        <v>12</v>
      </c>
      <c r="C248" s="70" t="s">
        <v>41</v>
      </c>
      <c r="D248" s="70" t="s">
        <v>10</v>
      </c>
      <c r="E248" s="240" t="s">
        <v>135</v>
      </c>
      <c r="F248" s="241"/>
      <c r="G248" s="70" t="s">
        <v>171</v>
      </c>
      <c r="H248" s="70"/>
      <c r="I248" s="116">
        <f>'пр 4'!H192</f>
        <v>370</v>
      </c>
      <c r="J248" s="116">
        <f>'пр 4'!I192</f>
        <v>270</v>
      </c>
      <c r="K248" s="116">
        <f>'пр 4'!J192</f>
        <v>270</v>
      </c>
    </row>
    <row r="249" spans="1:11" s="168" customFormat="1" ht="24.75" customHeight="1">
      <c r="A249" s="167" t="s">
        <v>226</v>
      </c>
      <c r="B249" s="157" t="s">
        <v>12</v>
      </c>
      <c r="C249" s="157" t="s">
        <v>41</v>
      </c>
      <c r="D249" s="157" t="s">
        <v>10</v>
      </c>
      <c r="E249" s="292" t="s">
        <v>135</v>
      </c>
      <c r="F249" s="291"/>
      <c r="G249" s="157" t="s">
        <v>171</v>
      </c>
      <c r="H249" s="157" t="s">
        <v>214</v>
      </c>
      <c r="I249" s="159">
        <v>300</v>
      </c>
      <c r="J249" s="159">
        <v>300</v>
      </c>
      <c r="K249" s="159">
        <v>300</v>
      </c>
    </row>
    <row r="250" spans="1:11" s="51" customFormat="1" ht="22.5" customHeight="1">
      <c r="A250" s="146" t="s">
        <v>177</v>
      </c>
      <c r="B250" s="87" t="s">
        <v>12</v>
      </c>
      <c r="C250" s="87" t="s">
        <v>41</v>
      </c>
      <c r="D250" s="87" t="s">
        <v>10</v>
      </c>
      <c r="E250" s="248" t="s">
        <v>135</v>
      </c>
      <c r="F250" s="232"/>
      <c r="G250" s="87" t="s">
        <v>175</v>
      </c>
      <c r="H250" s="87"/>
      <c r="I250" s="115">
        <f aca="true" t="shared" si="17" ref="I250:K251">I251</f>
        <v>5</v>
      </c>
      <c r="J250" s="115">
        <f t="shared" si="17"/>
        <v>0</v>
      </c>
      <c r="K250" s="115">
        <f t="shared" si="17"/>
        <v>0</v>
      </c>
    </row>
    <row r="251" spans="1:11" ht="22.5" customHeight="1">
      <c r="A251" s="88" t="s">
        <v>83</v>
      </c>
      <c r="B251" s="70" t="s">
        <v>12</v>
      </c>
      <c r="C251" s="70" t="s">
        <v>41</v>
      </c>
      <c r="D251" s="70" t="s">
        <v>10</v>
      </c>
      <c r="E251" s="240" t="s">
        <v>135</v>
      </c>
      <c r="F251" s="241"/>
      <c r="G251" s="70" t="s">
        <v>174</v>
      </c>
      <c r="H251" s="70"/>
      <c r="I251" s="116">
        <f t="shared" si="17"/>
        <v>5</v>
      </c>
      <c r="J251" s="116">
        <f t="shared" si="17"/>
        <v>0</v>
      </c>
      <c r="K251" s="116">
        <f t="shared" si="17"/>
        <v>0</v>
      </c>
    </row>
    <row r="252" spans="1:11" ht="22.5" customHeight="1">
      <c r="A252" s="72" t="s">
        <v>176</v>
      </c>
      <c r="B252" s="70" t="s">
        <v>12</v>
      </c>
      <c r="C252" s="70" t="s">
        <v>41</v>
      </c>
      <c r="D252" s="70" t="s">
        <v>10</v>
      </c>
      <c r="E252" s="240" t="s">
        <v>135</v>
      </c>
      <c r="F252" s="241"/>
      <c r="G252" s="70" t="s">
        <v>173</v>
      </c>
      <c r="H252" s="70"/>
      <c r="I252" s="116">
        <f>'пр 4'!H195</f>
        <v>5</v>
      </c>
      <c r="J252" s="116">
        <f>'пр 4'!I195</f>
        <v>0</v>
      </c>
      <c r="K252" s="116">
        <f>'пр 4'!J195</f>
        <v>0</v>
      </c>
    </row>
    <row r="253" spans="1:11" s="168" customFormat="1" ht="35.25" customHeight="1">
      <c r="A253" s="167" t="s">
        <v>231</v>
      </c>
      <c r="B253" s="157" t="s">
        <v>12</v>
      </c>
      <c r="C253" s="157" t="s">
        <v>41</v>
      </c>
      <c r="D253" s="157" t="s">
        <v>10</v>
      </c>
      <c r="E253" s="292" t="s">
        <v>135</v>
      </c>
      <c r="F253" s="291"/>
      <c r="G253" s="157" t="s">
        <v>173</v>
      </c>
      <c r="H253" s="157" t="s">
        <v>220</v>
      </c>
      <c r="I253" s="159">
        <v>1</v>
      </c>
      <c r="J253" s="159">
        <v>0</v>
      </c>
      <c r="K253" s="159">
        <v>0</v>
      </c>
    </row>
    <row r="254" spans="1:11" s="168" customFormat="1" ht="22.5" customHeight="1">
      <c r="A254" s="167" t="s">
        <v>233</v>
      </c>
      <c r="B254" s="157" t="s">
        <v>12</v>
      </c>
      <c r="C254" s="157" t="s">
        <v>41</v>
      </c>
      <c r="D254" s="157" t="s">
        <v>10</v>
      </c>
      <c r="E254" s="292" t="s">
        <v>135</v>
      </c>
      <c r="F254" s="291"/>
      <c r="G254" s="157" t="s">
        <v>173</v>
      </c>
      <c r="H254" s="157" t="s">
        <v>219</v>
      </c>
      <c r="I254" s="159">
        <v>0</v>
      </c>
      <c r="J254" s="159">
        <v>0</v>
      </c>
      <c r="K254" s="159">
        <v>0</v>
      </c>
    </row>
    <row r="255" spans="1:11" ht="61.5" customHeight="1">
      <c r="A255" s="146" t="s">
        <v>162</v>
      </c>
      <c r="B255" s="87" t="s">
        <v>12</v>
      </c>
      <c r="C255" s="87" t="s">
        <v>41</v>
      </c>
      <c r="D255" s="87" t="s">
        <v>10</v>
      </c>
      <c r="E255" s="238" t="s">
        <v>163</v>
      </c>
      <c r="F255" s="239"/>
      <c r="G255" s="17" t="s">
        <v>82</v>
      </c>
      <c r="H255" s="17"/>
      <c r="I255" s="115">
        <f>I256</f>
        <v>0</v>
      </c>
      <c r="J255" s="115">
        <f aca="true" t="shared" si="18" ref="J255:K257">J256</f>
        <v>0</v>
      </c>
      <c r="K255" s="115">
        <f t="shared" si="18"/>
        <v>0</v>
      </c>
    </row>
    <row r="256" spans="1:11" ht="27.75" customHeight="1">
      <c r="A256" s="72" t="s">
        <v>112</v>
      </c>
      <c r="B256" s="70" t="s">
        <v>12</v>
      </c>
      <c r="C256" s="70" t="s">
        <v>41</v>
      </c>
      <c r="D256" s="70" t="s">
        <v>10</v>
      </c>
      <c r="E256" s="246" t="s">
        <v>163</v>
      </c>
      <c r="F256" s="247"/>
      <c r="G256" s="73" t="s">
        <v>16</v>
      </c>
      <c r="H256" s="73"/>
      <c r="I256" s="116">
        <f>I257</f>
        <v>0</v>
      </c>
      <c r="J256" s="116">
        <f t="shared" si="18"/>
        <v>0</v>
      </c>
      <c r="K256" s="116">
        <f t="shared" si="18"/>
        <v>0</v>
      </c>
    </row>
    <row r="257" spans="1:11" ht="36.75" customHeight="1">
      <c r="A257" s="72" t="s">
        <v>119</v>
      </c>
      <c r="B257" s="70" t="s">
        <v>12</v>
      </c>
      <c r="C257" s="70" t="s">
        <v>41</v>
      </c>
      <c r="D257" s="70" t="s">
        <v>10</v>
      </c>
      <c r="E257" s="246" t="s">
        <v>163</v>
      </c>
      <c r="F257" s="247"/>
      <c r="G257" s="70" t="s">
        <v>114</v>
      </c>
      <c r="H257" s="70"/>
      <c r="I257" s="116">
        <f>I258</f>
        <v>0</v>
      </c>
      <c r="J257" s="116">
        <f t="shared" si="18"/>
        <v>0</v>
      </c>
      <c r="K257" s="116">
        <f t="shared" si="18"/>
        <v>0</v>
      </c>
    </row>
    <row r="258" spans="1:11" ht="34.5" customHeight="1">
      <c r="A258" s="72" t="s">
        <v>115</v>
      </c>
      <c r="B258" s="70" t="s">
        <v>12</v>
      </c>
      <c r="C258" s="70" t="s">
        <v>41</v>
      </c>
      <c r="D258" s="70" t="s">
        <v>10</v>
      </c>
      <c r="E258" s="246" t="s">
        <v>163</v>
      </c>
      <c r="F258" s="247"/>
      <c r="G258" s="70" t="s">
        <v>79</v>
      </c>
      <c r="H258" s="70"/>
      <c r="I258" s="116">
        <f>'пр 4'!H199</f>
        <v>0</v>
      </c>
      <c r="J258" s="116">
        <f>'пр 4'!I199</f>
        <v>0</v>
      </c>
      <c r="K258" s="116">
        <f>'пр 4'!J199</f>
        <v>0</v>
      </c>
    </row>
    <row r="259" spans="1:11" s="168" customFormat="1" ht="20.25" customHeight="1">
      <c r="A259" s="167" t="s">
        <v>22</v>
      </c>
      <c r="B259" s="157" t="s">
        <v>12</v>
      </c>
      <c r="C259" s="157" t="s">
        <v>41</v>
      </c>
      <c r="D259" s="157" t="s">
        <v>10</v>
      </c>
      <c r="E259" s="293" t="s">
        <v>163</v>
      </c>
      <c r="F259" s="294"/>
      <c r="G259" s="157" t="s">
        <v>79</v>
      </c>
      <c r="H259" s="157" t="s">
        <v>23</v>
      </c>
      <c r="I259" s="159">
        <v>860.455</v>
      </c>
      <c r="J259" s="159">
        <v>0</v>
      </c>
      <c r="K259" s="159">
        <v>0</v>
      </c>
    </row>
    <row r="260" spans="1:11" ht="15" customHeight="1">
      <c r="A260" s="86" t="s">
        <v>140</v>
      </c>
      <c r="B260" s="83" t="s">
        <v>12</v>
      </c>
      <c r="C260" s="83" t="s">
        <v>65</v>
      </c>
      <c r="D260" s="83"/>
      <c r="E260" s="228"/>
      <c r="F260" s="230"/>
      <c r="G260" s="83"/>
      <c r="H260" s="83"/>
      <c r="I260" s="115">
        <f aca="true" t="shared" si="19" ref="I260:K265">I261</f>
        <v>350</v>
      </c>
      <c r="J260" s="115">
        <f t="shared" si="19"/>
        <v>350</v>
      </c>
      <c r="K260" s="115">
        <f t="shared" si="19"/>
        <v>350</v>
      </c>
    </row>
    <row r="261" spans="1:11" ht="15" customHeight="1">
      <c r="A261" s="86" t="s">
        <v>140</v>
      </c>
      <c r="B261" s="83" t="s">
        <v>12</v>
      </c>
      <c r="C261" s="83" t="s">
        <v>65</v>
      </c>
      <c r="D261" s="83" t="s">
        <v>10</v>
      </c>
      <c r="E261" s="231" t="s">
        <v>105</v>
      </c>
      <c r="F261" s="232"/>
      <c r="G261" s="83"/>
      <c r="H261" s="83"/>
      <c r="I261" s="115">
        <f t="shared" si="19"/>
        <v>350</v>
      </c>
      <c r="J261" s="115">
        <f t="shared" si="19"/>
        <v>350</v>
      </c>
      <c r="K261" s="115">
        <f t="shared" si="19"/>
        <v>350</v>
      </c>
    </row>
    <row r="262" spans="1:11" s="71" customFormat="1" ht="15" customHeight="1">
      <c r="A262" s="106" t="s">
        <v>104</v>
      </c>
      <c r="B262" s="6">
        <v>716</v>
      </c>
      <c r="C262" s="84" t="s">
        <v>65</v>
      </c>
      <c r="D262" s="84" t="s">
        <v>10</v>
      </c>
      <c r="E262" s="228" t="s">
        <v>109</v>
      </c>
      <c r="F262" s="229"/>
      <c r="G262" s="6" t="s">
        <v>82</v>
      </c>
      <c r="H262" s="6"/>
      <c r="I262" s="116">
        <f t="shared" si="19"/>
        <v>350</v>
      </c>
      <c r="J262" s="116">
        <f t="shared" si="19"/>
        <v>350</v>
      </c>
      <c r="K262" s="116">
        <f t="shared" si="19"/>
        <v>350</v>
      </c>
    </row>
    <row r="263" spans="1:11" s="71" customFormat="1" ht="38.25" customHeight="1">
      <c r="A263" s="106" t="s">
        <v>108</v>
      </c>
      <c r="B263" s="6">
        <v>716</v>
      </c>
      <c r="C263" s="84" t="s">
        <v>65</v>
      </c>
      <c r="D263" s="84" t="s">
        <v>10</v>
      </c>
      <c r="E263" s="228" t="s">
        <v>109</v>
      </c>
      <c r="F263" s="229"/>
      <c r="G263" s="6" t="s">
        <v>82</v>
      </c>
      <c r="H263" s="6"/>
      <c r="I263" s="116">
        <f t="shared" si="19"/>
        <v>350</v>
      </c>
      <c r="J263" s="116">
        <f t="shared" si="19"/>
        <v>350</v>
      </c>
      <c r="K263" s="116">
        <f t="shared" si="19"/>
        <v>350</v>
      </c>
    </row>
    <row r="264" spans="1:11" s="71" customFormat="1" ht="25.5" customHeight="1">
      <c r="A264" s="29" t="s">
        <v>60</v>
      </c>
      <c r="B264" s="6">
        <v>716</v>
      </c>
      <c r="C264" s="84" t="s">
        <v>65</v>
      </c>
      <c r="D264" s="84" t="s">
        <v>10</v>
      </c>
      <c r="E264" s="228" t="s">
        <v>109</v>
      </c>
      <c r="F264" s="229"/>
      <c r="G264" s="6" t="s">
        <v>82</v>
      </c>
      <c r="H264" s="6"/>
      <c r="I264" s="116">
        <f t="shared" si="19"/>
        <v>350</v>
      </c>
      <c r="J264" s="116">
        <f t="shared" si="19"/>
        <v>350</v>
      </c>
      <c r="K264" s="116">
        <f t="shared" si="19"/>
        <v>350</v>
      </c>
    </row>
    <row r="265" spans="1:11" s="71" customFormat="1" ht="24" customHeight="1">
      <c r="A265" s="29" t="s">
        <v>170</v>
      </c>
      <c r="B265" s="6">
        <v>716</v>
      </c>
      <c r="C265" s="84" t="s">
        <v>65</v>
      </c>
      <c r="D265" s="84" t="s">
        <v>10</v>
      </c>
      <c r="E265" s="228" t="s">
        <v>141</v>
      </c>
      <c r="F265" s="230"/>
      <c r="G265" s="6" t="s">
        <v>82</v>
      </c>
      <c r="H265" s="6"/>
      <c r="I265" s="116">
        <f t="shared" si="19"/>
        <v>350</v>
      </c>
      <c r="J265" s="116">
        <f t="shared" si="19"/>
        <v>350</v>
      </c>
      <c r="K265" s="116">
        <f t="shared" si="19"/>
        <v>350</v>
      </c>
    </row>
    <row r="266" spans="1:11" s="71" customFormat="1" ht="25.5" customHeight="1">
      <c r="A266" s="88" t="s">
        <v>142</v>
      </c>
      <c r="B266" s="87" t="s">
        <v>12</v>
      </c>
      <c r="C266" s="84" t="s">
        <v>65</v>
      </c>
      <c r="D266" s="84" t="s">
        <v>10</v>
      </c>
      <c r="E266" s="228" t="s">
        <v>141</v>
      </c>
      <c r="F266" s="230"/>
      <c r="G266" s="83" t="s">
        <v>21</v>
      </c>
      <c r="H266" s="83"/>
      <c r="I266" s="115">
        <f>I268</f>
        <v>350</v>
      </c>
      <c r="J266" s="115">
        <f>J268</f>
        <v>350</v>
      </c>
      <c r="K266" s="115">
        <f>K268</f>
        <v>350</v>
      </c>
    </row>
    <row r="267" spans="1:11" s="71" customFormat="1" ht="27" customHeight="1">
      <c r="A267" s="29" t="s">
        <v>143</v>
      </c>
      <c r="B267" s="87" t="s">
        <v>12</v>
      </c>
      <c r="C267" s="84" t="s">
        <v>65</v>
      </c>
      <c r="D267" s="84" t="s">
        <v>10</v>
      </c>
      <c r="E267" s="228" t="s">
        <v>141</v>
      </c>
      <c r="F267" s="230"/>
      <c r="G267" s="83" t="s">
        <v>23</v>
      </c>
      <c r="H267" s="83"/>
      <c r="I267" s="116">
        <f>I268</f>
        <v>350</v>
      </c>
      <c r="J267" s="116">
        <f>J268</f>
        <v>350</v>
      </c>
      <c r="K267" s="116">
        <f>K268</f>
        <v>350</v>
      </c>
    </row>
    <row r="268" spans="1:11" s="71" customFormat="1" ht="21" customHeight="1">
      <c r="A268" s="29" t="s">
        <v>145</v>
      </c>
      <c r="B268" s="87" t="s">
        <v>12</v>
      </c>
      <c r="C268" s="84" t="s">
        <v>65</v>
      </c>
      <c r="D268" s="84" t="s">
        <v>10</v>
      </c>
      <c r="E268" s="228" t="s">
        <v>141</v>
      </c>
      <c r="F268" s="230"/>
      <c r="G268" s="83" t="s">
        <v>144</v>
      </c>
      <c r="H268" s="83"/>
      <c r="I268" s="116">
        <f>'пр 4'!H208</f>
        <v>350</v>
      </c>
      <c r="J268" s="116">
        <f>'пр 4'!I208</f>
        <v>350</v>
      </c>
      <c r="K268" s="116">
        <f>'пр 4'!J208</f>
        <v>350</v>
      </c>
    </row>
    <row r="269" spans="1:11" s="160" customFormat="1" ht="26.25" customHeight="1">
      <c r="A269" s="179" t="s">
        <v>237</v>
      </c>
      <c r="B269" s="161" t="s">
        <v>12</v>
      </c>
      <c r="C269" s="162" t="s">
        <v>65</v>
      </c>
      <c r="D269" s="162" t="s">
        <v>10</v>
      </c>
      <c r="E269" s="290" t="s">
        <v>141</v>
      </c>
      <c r="F269" s="291"/>
      <c r="G269" s="162" t="s">
        <v>144</v>
      </c>
      <c r="H269" s="162" t="s">
        <v>221</v>
      </c>
      <c r="I269" s="159">
        <v>350</v>
      </c>
      <c r="J269" s="159">
        <v>350</v>
      </c>
      <c r="K269" s="159">
        <v>350</v>
      </c>
    </row>
    <row r="270" spans="1:11" s="71" customFormat="1" ht="30" customHeight="1">
      <c r="A270" s="136" t="s">
        <v>157</v>
      </c>
      <c r="B270" s="137" t="s">
        <v>12</v>
      </c>
      <c r="C270" s="64" t="s">
        <v>47</v>
      </c>
      <c r="D270" s="64" t="s">
        <v>10</v>
      </c>
      <c r="E270" s="242"/>
      <c r="F270" s="243"/>
      <c r="G270" s="138"/>
      <c r="H270" s="138"/>
      <c r="I270" s="139">
        <f aca="true" t="shared" si="20" ref="I270:K271">I271</f>
        <v>16</v>
      </c>
      <c r="J270" s="139">
        <f t="shared" si="20"/>
        <v>16</v>
      </c>
      <c r="K270" s="139">
        <f t="shared" si="20"/>
        <v>19</v>
      </c>
    </row>
    <row r="271" spans="1:11" s="71" customFormat="1" ht="19.5" customHeight="1">
      <c r="A271" s="141" t="s">
        <v>149</v>
      </c>
      <c r="B271" s="137" t="s">
        <v>12</v>
      </c>
      <c r="C271" s="64" t="s">
        <v>47</v>
      </c>
      <c r="D271" s="64" t="s">
        <v>10</v>
      </c>
      <c r="E271" s="244" t="s">
        <v>150</v>
      </c>
      <c r="F271" s="245"/>
      <c r="G271" s="138"/>
      <c r="H271" s="138"/>
      <c r="I271" s="142">
        <f t="shared" si="20"/>
        <v>16</v>
      </c>
      <c r="J271" s="142">
        <f t="shared" si="20"/>
        <v>16</v>
      </c>
      <c r="K271" s="142">
        <f t="shared" si="20"/>
        <v>19</v>
      </c>
    </row>
    <row r="272" spans="1:11" s="71" customFormat="1" ht="18.75" customHeight="1">
      <c r="A272" s="141" t="s">
        <v>149</v>
      </c>
      <c r="B272" s="137" t="s">
        <v>12</v>
      </c>
      <c r="C272" s="64" t="s">
        <v>47</v>
      </c>
      <c r="D272" s="64" t="s">
        <v>10</v>
      </c>
      <c r="E272" s="244" t="s">
        <v>150</v>
      </c>
      <c r="F272" s="245"/>
      <c r="G272" s="138" t="s">
        <v>151</v>
      </c>
      <c r="H272" s="138"/>
      <c r="I272" s="142">
        <f>'пр 4'!H211</f>
        <v>16</v>
      </c>
      <c r="J272" s="142">
        <f>'пр 4'!I211</f>
        <v>16</v>
      </c>
      <c r="K272" s="142">
        <f>'пр 4'!J211</f>
        <v>19</v>
      </c>
    </row>
    <row r="273" spans="1:11" s="160" customFormat="1" ht="18.75" customHeight="1">
      <c r="A273" s="163" t="s">
        <v>238</v>
      </c>
      <c r="B273" s="164" t="s">
        <v>12</v>
      </c>
      <c r="C273" s="165" t="s">
        <v>47</v>
      </c>
      <c r="D273" s="165" t="s">
        <v>10</v>
      </c>
      <c r="E273" s="301" t="s">
        <v>150</v>
      </c>
      <c r="F273" s="302"/>
      <c r="G273" s="165" t="s">
        <v>151</v>
      </c>
      <c r="H273" s="165" t="s">
        <v>222</v>
      </c>
      <c r="I273" s="166">
        <v>39.80377</v>
      </c>
      <c r="J273" s="166">
        <v>16</v>
      </c>
      <c r="K273" s="166">
        <v>19</v>
      </c>
    </row>
    <row r="274" spans="1:11" s="71" customFormat="1" ht="33.75" customHeight="1">
      <c r="A274" s="103" t="s">
        <v>158</v>
      </c>
      <c r="B274" s="83" t="s">
        <v>12</v>
      </c>
      <c r="C274" s="84" t="s">
        <v>48</v>
      </c>
      <c r="D274" s="84"/>
      <c r="E274" s="231"/>
      <c r="F274" s="233"/>
      <c r="G274" s="84"/>
      <c r="H274" s="84"/>
      <c r="I274" s="115">
        <f aca="true" t="shared" si="21" ref="I274:I279">I275</f>
        <v>271.27623</v>
      </c>
      <c r="J274" s="115">
        <f aca="true" t="shared" si="22" ref="J274:K278">J275</f>
        <v>0</v>
      </c>
      <c r="K274" s="115">
        <f t="shared" si="22"/>
        <v>0</v>
      </c>
    </row>
    <row r="275" spans="1:11" s="140" customFormat="1" ht="30" customHeight="1">
      <c r="A275" s="103" t="s">
        <v>137</v>
      </c>
      <c r="B275" s="83" t="s">
        <v>12</v>
      </c>
      <c r="C275" s="84" t="s">
        <v>48</v>
      </c>
      <c r="D275" s="84" t="s">
        <v>32</v>
      </c>
      <c r="E275" s="231" t="s">
        <v>105</v>
      </c>
      <c r="F275" s="233"/>
      <c r="G275" s="84" t="s">
        <v>82</v>
      </c>
      <c r="H275" s="84"/>
      <c r="I275" s="116">
        <f t="shared" si="21"/>
        <v>271.27623</v>
      </c>
      <c r="J275" s="116">
        <f t="shared" si="22"/>
        <v>0</v>
      </c>
      <c r="K275" s="116">
        <f t="shared" si="22"/>
        <v>0</v>
      </c>
    </row>
    <row r="276" spans="1:11" s="62" customFormat="1" ht="30" customHeight="1">
      <c r="A276" s="106" t="s">
        <v>104</v>
      </c>
      <c r="B276" s="83" t="s">
        <v>12</v>
      </c>
      <c r="C276" s="84" t="s">
        <v>48</v>
      </c>
      <c r="D276" s="84" t="s">
        <v>32</v>
      </c>
      <c r="E276" s="228" t="s">
        <v>106</v>
      </c>
      <c r="F276" s="229"/>
      <c r="G276" s="84"/>
      <c r="H276" s="84"/>
      <c r="I276" s="116">
        <f t="shared" si="21"/>
        <v>271.27623</v>
      </c>
      <c r="J276" s="116">
        <f t="shared" si="22"/>
        <v>0</v>
      </c>
      <c r="K276" s="116">
        <f t="shared" si="22"/>
        <v>0</v>
      </c>
    </row>
    <row r="277" spans="1:11" s="62" customFormat="1" ht="38.25" customHeight="1">
      <c r="A277" s="106" t="s">
        <v>108</v>
      </c>
      <c r="B277" s="83" t="s">
        <v>12</v>
      </c>
      <c r="C277" s="84" t="s">
        <v>48</v>
      </c>
      <c r="D277" s="84" t="s">
        <v>32</v>
      </c>
      <c r="E277" s="228" t="s">
        <v>106</v>
      </c>
      <c r="F277" s="230"/>
      <c r="G277" s="84"/>
      <c r="H277" s="84"/>
      <c r="I277" s="116">
        <f t="shared" si="21"/>
        <v>271.27623</v>
      </c>
      <c r="J277" s="116">
        <f t="shared" si="22"/>
        <v>0</v>
      </c>
      <c r="K277" s="116">
        <f t="shared" si="22"/>
        <v>0</v>
      </c>
    </row>
    <row r="278" spans="1:11" s="71" customFormat="1" ht="21" customHeight="1">
      <c r="A278" s="29" t="s">
        <v>42</v>
      </c>
      <c r="B278" s="70" t="s">
        <v>12</v>
      </c>
      <c r="C278" s="75" t="s">
        <v>48</v>
      </c>
      <c r="D278" s="75" t="s">
        <v>32</v>
      </c>
      <c r="E278" s="228" t="s">
        <v>100</v>
      </c>
      <c r="F278" s="230"/>
      <c r="G278" s="75"/>
      <c r="H278" s="75"/>
      <c r="I278" s="116">
        <f t="shared" si="21"/>
        <v>271.27623</v>
      </c>
      <c r="J278" s="116">
        <f t="shared" si="22"/>
        <v>0</v>
      </c>
      <c r="K278" s="116">
        <f t="shared" si="22"/>
        <v>0</v>
      </c>
    </row>
    <row r="279" spans="1:11" s="71" customFormat="1" ht="16.5" customHeight="1">
      <c r="A279" s="72" t="s">
        <v>138</v>
      </c>
      <c r="B279" s="70" t="s">
        <v>12</v>
      </c>
      <c r="C279" s="70" t="s">
        <v>48</v>
      </c>
      <c r="D279" s="70" t="s">
        <v>32</v>
      </c>
      <c r="E279" s="228" t="s">
        <v>139</v>
      </c>
      <c r="F279" s="230"/>
      <c r="G279" s="69">
        <v>500</v>
      </c>
      <c r="H279" s="69"/>
      <c r="I279" s="116">
        <f t="shared" si="21"/>
        <v>271.27623</v>
      </c>
      <c r="J279" s="116">
        <f>J280+J281+J282+J283+J284+J285</f>
        <v>0</v>
      </c>
      <c r="K279" s="116">
        <f>K280+K281+K282+K283+K284+K285</f>
        <v>0</v>
      </c>
    </row>
    <row r="280" spans="1:11" s="71" customFormat="1" ht="26.25" customHeight="1">
      <c r="A280" s="104" t="s">
        <v>43</v>
      </c>
      <c r="B280" s="70" t="s">
        <v>12</v>
      </c>
      <c r="C280" s="70" t="s">
        <v>48</v>
      </c>
      <c r="D280" s="70" t="s">
        <v>32</v>
      </c>
      <c r="E280" s="228" t="s">
        <v>139</v>
      </c>
      <c r="F280" s="230"/>
      <c r="G280" s="69">
        <v>540</v>
      </c>
      <c r="H280" s="69"/>
      <c r="I280" s="116">
        <f>'пр 4'!H218</f>
        <v>271.27623</v>
      </c>
      <c r="J280" s="116">
        <f>'пр 4'!I218</f>
        <v>0</v>
      </c>
      <c r="K280" s="116">
        <f>'пр 4'!J218</f>
        <v>0</v>
      </c>
    </row>
    <row r="281" spans="1:11" s="160" customFormat="1" ht="26.25" customHeight="1">
      <c r="A281" s="156" t="s">
        <v>43</v>
      </c>
      <c r="B281" s="157" t="s">
        <v>12</v>
      </c>
      <c r="C281" s="157" t="s">
        <v>48</v>
      </c>
      <c r="D281" s="157" t="s">
        <v>32</v>
      </c>
      <c r="E281" s="290" t="s">
        <v>139</v>
      </c>
      <c r="F281" s="291"/>
      <c r="G281" s="158">
        <v>540</v>
      </c>
      <c r="H281" s="158">
        <v>251</v>
      </c>
      <c r="I281" s="159">
        <v>153.14338</v>
      </c>
      <c r="J281" s="159">
        <v>0</v>
      </c>
      <c r="K281" s="159">
        <v>0</v>
      </c>
    </row>
    <row r="282" spans="1:11" s="71" customFormat="1" ht="45.75" customHeight="1">
      <c r="A282"/>
      <c r="B282"/>
      <c r="C282"/>
      <c r="D282"/>
      <c r="E282"/>
      <c r="F282"/>
      <c r="G282"/>
      <c r="H282"/>
      <c r="I282" s="49"/>
      <c r="J282" s="49"/>
      <c r="K282" s="49"/>
    </row>
    <row r="283" spans="1:11" s="77" customFormat="1" ht="26.25" customHeight="1">
      <c r="A283"/>
      <c r="B283"/>
      <c r="C283"/>
      <c r="D283"/>
      <c r="E283"/>
      <c r="F283"/>
      <c r="G283"/>
      <c r="H283"/>
      <c r="I283" s="49"/>
      <c r="J283" s="49"/>
      <c r="K283" s="49"/>
    </row>
    <row r="284" spans="1:11" s="77" customFormat="1" ht="24.75" customHeight="1">
      <c r="A284"/>
      <c r="B284"/>
      <c r="C284"/>
      <c r="D284"/>
      <c r="E284"/>
      <c r="F284"/>
      <c r="G284"/>
      <c r="H284"/>
      <c r="I284" s="49"/>
      <c r="J284" s="49"/>
      <c r="K284" s="49"/>
    </row>
    <row r="285" ht="12.75" customHeight="1"/>
  </sheetData>
  <sheetProtection/>
  <mergeCells count="280">
    <mergeCell ref="E1:I1"/>
    <mergeCell ref="A2:I2"/>
    <mergeCell ref="A3:K3"/>
    <mergeCell ref="A4:K4"/>
    <mergeCell ref="A5:K5"/>
    <mergeCell ref="A9:A10"/>
    <mergeCell ref="B9:G9"/>
    <mergeCell ref="I9:K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4:F24"/>
    <mergeCell ref="E25:F25"/>
    <mergeCell ref="E26:F26"/>
    <mergeCell ref="E27:F27"/>
    <mergeCell ref="E28:F28"/>
    <mergeCell ref="E29:F29"/>
    <mergeCell ref="E30:F30"/>
    <mergeCell ref="E42:F42"/>
    <mergeCell ref="E44:F44"/>
    <mergeCell ref="E45:F45"/>
    <mergeCell ref="E31:F31"/>
    <mergeCell ref="E32:F32"/>
    <mergeCell ref="E34:F34"/>
    <mergeCell ref="E35:F35"/>
    <mergeCell ref="E36:F36"/>
    <mergeCell ref="E37:F37"/>
    <mergeCell ref="E48:F48"/>
    <mergeCell ref="E49:F49"/>
    <mergeCell ref="E50:F50"/>
    <mergeCell ref="E56:F56"/>
    <mergeCell ref="E57:F57"/>
    <mergeCell ref="E58:F58"/>
    <mergeCell ref="E51:F51"/>
    <mergeCell ref="E52:F52"/>
    <mergeCell ref="E53:F53"/>
    <mergeCell ref="E54:F54"/>
    <mergeCell ref="E73:F73"/>
    <mergeCell ref="E78:F78"/>
    <mergeCell ref="E79:F79"/>
    <mergeCell ref="E74:F74"/>
    <mergeCell ref="E75:F75"/>
    <mergeCell ref="E76:F76"/>
    <mergeCell ref="E77:F77"/>
    <mergeCell ref="E80:F80"/>
    <mergeCell ref="E82:F82"/>
    <mergeCell ref="E84:F84"/>
    <mergeCell ref="E85:F85"/>
    <mergeCell ref="E87:F87"/>
    <mergeCell ref="E88:F88"/>
    <mergeCell ref="E81:F81"/>
    <mergeCell ref="E83:F83"/>
    <mergeCell ref="E86:F86"/>
    <mergeCell ref="E89:F89"/>
    <mergeCell ref="E90:F90"/>
    <mergeCell ref="E92:F92"/>
    <mergeCell ref="E93:F93"/>
    <mergeCell ref="E94:F94"/>
    <mergeCell ref="E95:F95"/>
    <mergeCell ref="E91:F91"/>
    <mergeCell ref="E96:F96"/>
    <mergeCell ref="E97:F97"/>
    <mergeCell ref="E98:F98"/>
    <mergeCell ref="E100:F100"/>
    <mergeCell ref="E101:F101"/>
    <mergeCell ref="E102:F102"/>
    <mergeCell ref="E99:F99"/>
    <mergeCell ref="E103:F103"/>
    <mergeCell ref="E104:F104"/>
    <mergeCell ref="E105:F105"/>
    <mergeCell ref="E107:F107"/>
    <mergeCell ref="E108:F108"/>
    <mergeCell ref="E109:F109"/>
    <mergeCell ref="E106:F106"/>
    <mergeCell ref="E110:F110"/>
    <mergeCell ref="E111:F111"/>
    <mergeCell ref="E112:F112"/>
    <mergeCell ref="E114:F114"/>
    <mergeCell ref="E116:F116"/>
    <mergeCell ref="E117:F117"/>
    <mergeCell ref="E113:F113"/>
    <mergeCell ref="E115:F115"/>
    <mergeCell ref="E118:F118"/>
    <mergeCell ref="E120:F120"/>
    <mergeCell ref="E121:F121"/>
    <mergeCell ref="E122:F122"/>
    <mergeCell ref="E123:F123"/>
    <mergeCell ref="E124:F124"/>
    <mergeCell ref="E119:F119"/>
    <mergeCell ref="E125:F125"/>
    <mergeCell ref="E126:F126"/>
    <mergeCell ref="E127:F127"/>
    <mergeCell ref="E128:F128"/>
    <mergeCell ref="E130:F130"/>
    <mergeCell ref="E131:F131"/>
    <mergeCell ref="E129:F129"/>
    <mergeCell ref="E132:F132"/>
    <mergeCell ref="E133:F133"/>
    <mergeCell ref="E134:F134"/>
    <mergeCell ref="E135:F135"/>
    <mergeCell ref="E136:F136"/>
    <mergeCell ref="E137:F137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7:F157"/>
    <mergeCell ref="E158:F158"/>
    <mergeCell ref="E168:F168"/>
    <mergeCell ref="E169:F169"/>
    <mergeCell ref="E170:F170"/>
    <mergeCell ref="E171:F171"/>
    <mergeCell ref="E159:F159"/>
    <mergeCell ref="E160:F160"/>
    <mergeCell ref="E161:F161"/>
    <mergeCell ref="E162:F162"/>
    <mergeCell ref="E163:F163"/>
    <mergeCell ref="E164:F164"/>
    <mergeCell ref="E182:F182"/>
    <mergeCell ref="E183:F183"/>
    <mergeCell ref="E184:F184"/>
    <mergeCell ref="E185:F185"/>
    <mergeCell ref="E172:F172"/>
    <mergeCell ref="E173:F173"/>
    <mergeCell ref="E174:F174"/>
    <mergeCell ref="E176:F176"/>
    <mergeCell ref="E177:F177"/>
    <mergeCell ref="E178:F178"/>
    <mergeCell ref="E186:F186"/>
    <mergeCell ref="E187:F187"/>
    <mergeCell ref="E188:F188"/>
    <mergeCell ref="E189:F189"/>
    <mergeCell ref="E190:F190"/>
    <mergeCell ref="E195:F195"/>
    <mergeCell ref="E191:F191"/>
    <mergeCell ref="E192:F192"/>
    <mergeCell ref="E193:F193"/>
    <mergeCell ref="E194:F194"/>
    <mergeCell ref="E208:F208"/>
    <mergeCell ref="E197:F197"/>
    <mergeCell ref="E198:F198"/>
    <mergeCell ref="E199:F199"/>
    <mergeCell ref="E200:F200"/>
    <mergeCell ref="E201:F201"/>
    <mergeCell ref="E202:F202"/>
    <mergeCell ref="E221:F221"/>
    <mergeCell ref="E203:F203"/>
    <mergeCell ref="E204:F204"/>
    <mergeCell ref="E210:F210"/>
    <mergeCell ref="E211:F211"/>
    <mergeCell ref="E212:F212"/>
    <mergeCell ref="E213:F213"/>
    <mergeCell ref="E205:F205"/>
    <mergeCell ref="E206:F206"/>
    <mergeCell ref="E207:F207"/>
    <mergeCell ref="E223:F223"/>
    <mergeCell ref="E224:F224"/>
    <mergeCell ref="E225:F225"/>
    <mergeCell ref="E226:F226"/>
    <mergeCell ref="E228:F228"/>
    <mergeCell ref="E215:F215"/>
    <mergeCell ref="E216:F216"/>
    <mergeCell ref="E217:F217"/>
    <mergeCell ref="E218:F218"/>
    <mergeCell ref="E220:F220"/>
    <mergeCell ref="E237:F237"/>
    <mergeCell ref="E238:F238"/>
    <mergeCell ref="E239:F239"/>
    <mergeCell ref="E234:F234"/>
    <mergeCell ref="E235:F235"/>
    <mergeCell ref="E236:F236"/>
    <mergeCell ref="E248:F248"/>
    <mergeCell ref="E250:F250"/>
    <mergeCell ref="E251:F251"/>
    <mergeCell ref="E252:F252"/>
    <mergeCell ref="E255:F255"/>
    <mergeCell ref="E256:F256"/>
    <mergeCell ref="E270:F270"/>
    <mergeCell ref="E257:F257"/>
    <mergeCell ref="E258:F258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3:F273"/>
    <mergeCell ref="E264:F264"/>
    <mergeCell ref="E265:F265"/>
    <mergeCell ref="E266:F266"/>
    <mergeCell ref="E267:F267"/>
    <mergeCell ref="E268:F268"/>
    <mergeCell ref="E46:F46"/>
    <mergeCell ref="E47:F47"/>
    <mergeCell ref="E21:F21"/>
    <mergeCell ref="E23:F23"/>
    <mergeCell ref="E33:F33"/>
    <mergeCell ref="E41:F41"/>
    <mergeCell ref="E43:F43"/>
    <mergeCell ref="E38:F38"/>
    <mergeCell ref="E39:F39"/>
    <mergeCell ref="E40:F40"/>
    <mergeCell ref="E55:F55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9:F69"/>
    <mergeCell ref="E72:F72"/>
    <mergeCell ref="E68:F68"/>
    <mergeCell ref="E70:F70"/>
    <mergeCell ref="E71:F71"/>
    <mergeCell ref="E138:F138"/>
    <mergeCell ref="E147:F147"/>
    <mergeCell ref="E156:F156"/>
    <mergeCell ref="E166:F166"/>
    <mergeCell ref="E175:F175"/>
    <mergeCell ref="E181:F181"/>
    <mergeCell ref="E179:F179"/>
    <mergeCell ref="E180:F180"/>
    <mergeCell ref="E165:F165"/>
    <mergeCell ref="E167:F167"/>
    <mergeCell ref="E209:F209"/>
    <mergeCell ref="E214:F214"/>
    <mergeCell ref="E219:F219"/>
    <mergeCell ref="E227:F227"/>
    <mergeCell ref="E229:F229"/>
    <mergeCell ref="E233:F233"/>
    <mergeCell ref="E230:F230"/>
    <mergeCell ref="E231:F231"/>
    <mergeCell ref="E232:F232"/>
    <mergeCell ref="E222:F222"/>
    <mergeCell ref="E279:F279"/>
    <mergeCell ref="E280:F280"/>
    <mergeCell ref="E240:F240"/>
    <mergeCell ref="E241:F241"/>
    <mergeCell ref="E242:F242"/>
    <mergeCell ref="E243:F243"/>
    <mergeCell ref="E244:F244"/>
    <mergeCell ref="E245:F245"/>
    <mergeCell ref="E271:F271"/>
    <mergeCell ref="E272:F272"/>
    <mergeCell ref="E196:F196"/>
    <mergeCell ref="E249:F249"/>
    <mergeCell ref="E281:F281"/>
    <mergeCell ref="E246:F246"/>
    <mergeCell ref="E247:F247"/>
    <mergeCell ref="E253:F253"/>
    <mergeCell ref="E254:F254"/>
    <mergeCell ref="E259:F259"/>
    <mergeCell ref="E269:F269"/>
    <mergeCell ref="E278:F2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49" customWidth="1"/>
    <col min="12" max="12" width="12.625" style="0" customWidth="1"/>
  </cols>
  <sheetData>
    <row r="1" spans="5:11" ht="18" customHeight="1">
      <c r="E1" s="260"/>
      <c r="F1" s="260"/>
      <c r="G1" s="260"/>
      <c r="H1" s="260"/>
      <c r="I1" s="260"/>
      <c r="J1" s="2"/>
      <c r="K1" s="143"/>
    </row>
    <row r="2" spans="1:11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"/>
      <c r="K2" s="143"/>
    </row>
    <row r="3" spans="1:11" ht="24.75" customHeight="1">
      <c r="A3" s="306" t="s">
        <v>239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8.75" customHeight="1">
      <c r="A4" s="288" t="s">
        <v>178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18.75" customHeight="1">
      <c r="A5" s="307" t="s">
        <v>201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1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>
      <c r="A7" s="3"/>
      <c r="B7" s="3"/>
      <c r="C7" s="3"/>
      <c r="D7" s="3"/>
      <c r="E7" s="3"/>
      <c r="F7" s="3"/>
      <c r="G7" s="3"/>
      <c r="H7" s="3"/>
      <c r="I7" s="61"/>
      <c r="J7" s="61"/>
      <c r="K7" s="61"/>
    </row>
    <row r="9" spans="1:11" ht="57" customHeight="1">
      <c r="A9" s="254" t="s">
        <v>0</v>
      </c>
      <c r="B9" s="286" t="s">
        <v>179</v>
      </c>
      <c r="C9" s="286"/>
      <c r="D9" s="286"/>
      <c r="E9" s="286"/>
      <c r="F9" s="286"/>
      <c r="G9" s="286"/>
      <c r="H9" s="153" t="s">
        <v>198</v>
      </c>
      <c r="I9" s="281" t="s">
        <v>180</v>
      </c>
      <c r="J9" s="282"/>
      <c r="K9" s="283"/>
    </row>
    <row r="10" spans="1:11" ht="65.25" customHeight="1">
      <c r="A10" s="254"/>
      <c r="B10" s="56" t="s">
        <v>181</v>
      </c>
      <c r="C10" s="55" t="s">
        <v>182</v>
      </c>
      <c r="D10" s="56" t="s">
        <v>183</v>
      </c>
      <c r="E10" s="261" t="s">
        <v>184</v>
      </c>
      <c r="F10" s="262"/>
      <c r="G10" s="55" t="s">
        <v>185</v>
      </c>
      <c r="H10" s="55" t="s">
        <v>199</v>
      </c>
      <c r="I10" s="151" t="s">
        <v>186</v>
      </c>
      <c r="J10" s="151" t="s">
        <v>187</v>
      </c>
      <c r="K10" s="151" t="s">
        <v>188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268">
        <v>5</v>
      </c>
      <c r="F11" s="241"/>
      <c r="G11" s="1">
        <v>7</v>
      </c>
      <c r="H11" s="1"/>
      <c r="I11" s="48">
        <v>8</v>
      </c>
      <c r="J11" s="48">
        <v>9</v>
      </c>
      <c r="K11" s="48">
        <v>10</v>
      </c>
    </row>
    <row r="12" spans="1:11" ht="12.75">
      <c r="A12" s="27" t="s">
        <v>8</v>
      </c>
      <c r="B12" s="4"/>
      <c r="C12" s="4"/>
      <c r="D12" s="4"/>
      <c r="E12" s="240"/>
      <c r="F12" s="241"/>
      <c r="G12" s="4"/>
      <c r="H12" s="4"/>
      <c r="I12" s="112">
        <f>I13+I107+I157+I220+I139+I274+I120+I260+I270</f>
        <v>58217.311274</v>
      </c>
      <c r="J12" s="112">
        <f>J13+J107+J157+J220+J139+J274+J120+J260+J270</f>
        <v>31749.32399</v>
      </c>
      <c r="K12" s="112">
        <f>K13+K107+K157+K220+K139+K274+K120+K260+K270</f>
        <v>31875.283989999996</v>
      </c>
    </row>
    <row r="13" spans="1:11" ht="29.25" customHeight="1">
      <c r="A13" s="7" t="s">
        <v>9</v>
      </c>
      <c r="B13" s="13">
        <v>716</v>
      </c>
      <c r="C13" s="17" t="s">
        <v>10</v>
      </c>
      <c r="D13" s="22"/>
      <c r="E13" s="240"/>
      <c r="F13" s="241"/>
      <c r="G13" s="22"/>
      <c r="H13" s="22"/>
      <c r="I13" s="115">
        <f>I14+I24+I34+I100+I92</f>
        <v>20394.845304</v>
      </c>
      <c r="J13" s="115">
        <f>J14+J24+J34+J100+J92</f>
        <v>18635.06399</v>
      </c>
      <c r="K13" s="115">
        <f>K14+K24+K34+K100+K92</f>
        <v>18635.06399</v>
      </c>
    </row>
    <row r="14" spans="1:11" ht="51.75" customHeight="1">
      <c r="A14" s="20" t="s">
        <v>153</v>
      </c>
      <c r="B14" s="13">
        <v>716</v>
      </c>
      <c r="C14" s="17" t="s">
        <v>10</v>
      </c>
      <c r="D14" s="17" t="s">
        <v>11</v>
      </c>
      <c r="E14" s="248" t="s">
        <v>105</v>
      </c>
      <c r="F14" s="232"/>
      <c r="G14" s="17" t="s">
        <v>82</v>
      </c>
      <c r="H14" s="17"/>
      <c r="I14" s="115">
        <f>I17</f>
        <v>1983.9511439999999</v>
      </c>
      <c r="J14" s="115">
        <f>J17</f>
        <v>1769.36983</v>
      </c>
      <c r="K14" s="115">
        <f>K17</f>
        <v>1769.36983</v>
      </c>
    </row>
    <row r="15" spans="1:11" ht="27" customHeight="1">
      <c r="A15" s="29" t="s">
        <v>104</v>
      </c>
      <c r="B15" s="1">
        <v>716</v>
      </c>
      <c r="C15" s="6" t="s">
        <v>10</v>
      </c>
      <c r="D15" s="6" t="s">
        <v>11</v>
      </c>
      <c r="E15" s="228" t="s">
        <v>106</v>
      </c>
      <c r="F15" s="230"/>
      <c r="G15" s="6" t="s">
        <v>82</v>
      </c>
      <c r="H15" s="6"/>
      <c r="I15" s="116">
        <f>I17</f>
        <v>1983.9511439999999</v>
      </c>
      <c r="J15" s="116">
        <f>J17</f>
        <v>1769.36983</v>
      </c>
      <c r="K15" s="116">
        <f>K17</f>
        <v>1769.36983</v>
      </c>
    </row>
    <row r="16" spans="1:11" ht="40.5" customHeight="1">
      <c r="A16" s="29" t="s">
        <v>108</v>
      </c>
      <c r="B16" s="1">
        <v>716</v>
      </c>
      <c r="C16" s="6" t="s">
        <v>10</v>
      </c>
      <c r="D16" s="6" t="s">
        <v>11</v>
      </c>
      <c r="E16" s="228" t="s">
        <v>106</v>
      </c>
      <c r="F16" s="230"/>
      <c r="G16" s="6" t="s">
        <v>82</v>
      </c>
      <c r="H16" s="6"/>
      <c r="I16" s="116">
        <f>I17</f>
        <v>1983.9511439999999</v>
      </c>
      <c r="J16" s="116">
        <f aca="true" t="shared" si="0" ref="J16:K18">J17</f>
        <v>1769.36983</v>
      </c>
      <c r="K16" s="116">
        <f t="shared" si="0"/>
        <v>1769.36983</v>
      </c>
    </row>
    <row r="17" spans="1:11" ht="38.25">
      <c r="A17" s="90" t="s">
        <v>60</v>
      </c>
      <c r="B17" s="114">
        <v>716</v>
      </c>
      <c r="C17" s="70" t="s">
        <v>10</v>
      </c>
      <c r="D17" s="70" t="s">
        <v>11</v>
      </c>
      <c r="E17" s="236" t="s">
        <v>100</v>
      </c>
      <c r="F17" s="249"/>
      <c r="G17" s="70" t="s">
        <v>82</v>
      </c>
      <c r="H17" s="70"/>
      <c r="I17" s="116">
        <f>I18</f>
        <v>1983.9511439999999</v>
      </c>
      <c r="J17" s="116">
        <f t="shared" si="0"/>
        <v>1769.36983</v>
      </c>
      <c r="K17" s="116">
        <f t="shared" si="0"/>
        <v>1769.36983</v>
      </c>
    </row>
    <row r="18" spans="1:11" ht="22.5">
      <c r="A18" s="72" t="s">
        <v>61</v>
      </c>
      <c r="B18" s="70" t="s">
        <v>12</v>
      </c>
      <c r="C18" s="70" t="s">
        <v>10</v>
      </c>
      <c r="D18" s="70" t="s">
        <v>11</v>
      </c>
      <c r="E18" s="236" t="s">
        <v>99</v>
      </c>
      <c r="F18" s="249"/>
      <c r="G18" s="70" t="s">
        <v>82</v>
      </c>
      <c r="H18" s="70"/>
      <c r="I18" s="116">
        <f>I19</f>
        <v>1983.9511439999999</v>
      </c>
      <c r="J18" s="116">
        <f t="shared" si="0"/>
        <v>1769.36983</v>
      </c>
      <c r="K18" s="116">
        <f t="shared" si="0"/>
        <v>1769.36983</v>
      </c>
    </row>
    <row r="19" spans="1:11" ht="27.75" customHeight="1">
      <c r="A19" s="72" t="s">
        <v>110</v>
      </c>
      <c r="B19" s="70" t="s">
        <v>12</v>
      </c>
      <c r="C19" s="70" t="s">
        <v>10</v>
      </c>
      <c r="D19" s="70" t="s">
        <v>11</v>
      </c>
      <c r="E19" s="236" t="s">
        <v>99</v>
      </c>
      <c r="F19" s="249"/>
      <c r="G19" s="70" t="s">
        <v>103</v>
      </c>
      <c r="H19" s="70"/>
      <c r="I19" s="116">
        <f>I22+I20</f>
        <v>1983.9511439999999</v>
      </c>
      <c r="J19" s="116">
        <f>J22+J20</f>
        <v>1769.36983</v>
      </c>
      <c r="K19" s="116">
        <f>K22+K20</f>
        <v>1769.36983</v>
      </c>
    </row>
    <row r="20" spans="1:11" s="71" customFormat="1" ht="27" customHeight="1">
      <c r="A20" s="72" t="s">
        <v>111</v>
      </c>
      <c r="B20" s="70" t="s">
        <v>12</v>
      </c>
      <c r="C20" s="70" t="s">
        <v>10</v>
      </c>
      <c r="D20" s="70" t="s">
        <v>11</v>
      </c>
      <c r="E20" s="236" t="s">
        <v>99</v>
      </c>
      <c r="F20" s="249"/>
      <c r="G20" s="70" t="s">
        <v>75</v>
      </c>
      <c r="H20" s="70"/>
      <c r="I20" s="116">
        <f>'пр 4'!H18</f>
        <v>1523.772</v>
      </c>
      <c r="J20" s="116">
        <f>'пр 4'!I18</f>
        <v>1358.963</v>
      </c>
      <c r="K20" s="116">
        <f>'пр 4'!J18</f>
        <v>1358.963</v>
      </c>
    </row>
    <row r="21" spans="1:11" s="160" customFormat="1" ht="19.5" customHeight="1">
      <c r="A21" s="167" t="s">
        <v>209</v>
      </c>
      <c r="B21" s="157" t="s">
        <v>12</v>
      </c>
      <c r="C21" s="157" t="s">
        <v>10</v>
      </c>
      <c r="D21" s="157" t="s">
        <v>11</v>
      </c>
      <c r="E21" s="296" t="s">
        <v>99</v>
      </c>
      <c r="F21" s="298"/>
      <c r="G21" s="157" t="s">
        <v>75</v>
      </c>
      <c r="H21" s="157" t="s">
        <v>202</v>
      </c>
      <c r="I21" s="159">
        <f>'Ув.о бюдж.ассигн.'!I21</f>
        <v>1360.629</v>
      </c>
      <c r="J21" s="159">
        <f>'Ув.о бюдж.ассигн.'!J21</f>
        <v>1360.629</v>
      </c>
      <c r="K21" s="159">
        <f>'Ув.о бюдж.ассигн.'!K21</f>
        <v>1360.629</v>
      </c>
    </row>
    <row r="22" spans="1:11" s="71" customFormat="1" ht="16.5" customHeight="1">
      <c r="A22" s="72" t="s">
        <v>18</v>
      </c>
      <c r="B22" s="70" t="s">
        <v>12</v>
      </c>
      <c r="C22" s="70" t="s">
        <v>10</v>
      </c>
      <c r="D22" s="70" t="s">
        <v>11</v>
      </c>
      <c r="E22" s="236" t="s">
        <v>99</v>
      </c>
      <c r="F22" s="249"/>
      <c r="G22" s="70" t="s">
        <v>102</v>
      </c>
      <c r="H22" s="70"/>
      <c r="I22" s="116">
        <f>'пр 4'!H19</f>
        <v>460.179144</v>
      </c>
      <c r="J22" s="116">
        <f>'пр 4'!I19</f>
        <v>410.40683</v>
      </c>
      <c r="K22" s="116">
        <f>'пр 4'!J19</f>
        <v>410.40683</v>
      </c>
    </row>
    <row r="23" spans="1:11" s="160" customFormat="1" ht="16.5" customHeight="1">
      <c r="A23" s="167" t="s">
        <v>18</v>
      </c>
      <c r="B23" s="157" t="s">
        <v>12</v>
      </c>
      <c r="C23" s="157" t="s">
        <v>10</v>
      </c>
      <c r="D23" s="157" t="s">
        <v>11</v>
      </c>
      <c r="E23" s="296" t="s">
        <v>99</v>
      </c>
      <c r="F23" s="298"/>
      <c r="G23" s="157" t="s">
        <v>102</v>
      </c>
      <c r="H23" s="157" t="s">
        <v>203</v>
      </c>
      <c r="I23" s="159">
        <f>'Ув.о бюдж.ассигн.'!I23</f>
        <v>410.91</v>
      </c>
      <c r="J23" s="159">
        <f>'Ув.о бюдж.ассигн.'!J23</f>
        <v>410.91</v>
      </c>
      <c r="K23" s="159">
        <f>'Ув.о бюдж.ассигн.'!K23</f>
        <v>410.91</v>
      </c>
    </row>
    <row r="24" spans="1:11" s="51" customFormat="1" ht="66.75" customHeight="1">
      <c r="A24" s="68" t="s">
        <v>154</v>
      </c>
      <c r="B24" s="17">
        <v>716</v>
      </c>
      <c r="C24" s="17" t="s">
        <v>10</v>
      </c>
      <c r="D24" s="17" t="s">
        <v>32</v>
      </c>
      <c r="E24" s="231" t="s">
        <v>105</v>
      </c>
      <c r="F24" s="232"/>
      <c r="G24" s="17" t="s">
        <v>82</v>
      </c>
      <c r="H24" s="17"/>
      <c r="I24" s="115">
        <f>I27</f>
        <v>1500</v>
      </c>
      <c r="J24" s="115">
        <f>J27</f>
        <v>0</v>
      </c>
      <c r="K24" s="115">
        <f>K27</f>
        <v>0</v>
      </c>
    </row>
    <row r="25" spans="1:11" s="63" customFormat="1" ht="30" customHeight="1">
      <c r="A25" s="106" t="s">
        <v>104</v>
      </c>
      <c r="B25" s="6">
        <v>716</v>
      </c>
      <c r="C25" s="6" t="s">
        <v>10</v>
      </c>
      <c r="D25" s="6" t="s">
        <v>32</v>
      </c>
      <c r="E25" s="240" t="s">
        <v>106</v>
      </c>
      <c r="F25" s="241"/>
      <c r="G25" s="6" t="s">
        <v>82</v>
      </c>
      <c r="H25" s="6"/>
      <c r="I25" s="116">
        <f aca="true" t="shared" si="1" ref="I25:K26">I27</f>
        <v>1500</v>
      </c>
      <c r="J25" s="116">
        <f t="shared" si="1"/>
        <v>0</v>
      </c>
      <c r="K25" s="116">
        <f t="shared" si="1"/>
        <v>0</v>
      </c>
    </row>
    <row r="26" spans="1:11" s="63" customFormat="1" ht="42" customHeight="1">
      <c r="A26" s="106" t="s">
        <v>108</v>
      </c>
      <c r="B26" s="6">
        <v>716</v>
      </c>
      <c r="C26" s="6" t="s">
        <v>10</v>
      </c>
      <c r="D26" s="6" t="s">
        <v>32</v>
      </c>
      <c r="E26" s="240" t="s">
        <v>106</v>
      </c>
      <c r="F26" s="241"/>
      <c r="G26" s="6" t="s">
        <v>82</v>
      </c>
      <c r="H26" s="6"/>
      <c r="I26" s="116">
        <f t="shared" si="1"/>
        <v>1500</v>
      </c>
      <c r="J26" s="116">
        <f t="shared" si="1"/>
        <v>0</v>
      </c>
      <c r="K26" s="116">
        <f t="shared" si="1"/>
        <v>0</v>
      </c>
    </row>
    <row r="27" spans="1:11" ht="42.75" customHeight="1">
      <c r="A27" s="29" t="s">
        <v>60</v>
      </c>
      <c r="B27" s="6">
        <v>716</v>
      </c>
      <c r="C27" s="6" t="s">
        <v>10</v>
      </c>
      <c r="D27" s="6" t="s">
        <v>32</v>
      </c>
      <c r="E27" s="240" t="s">
        <v>100</v>
      </c>
      <c r="F27" s="241"/>
      <c r="G27" s="6" t="s">
        <v>82</v>
      </c>
      <c r="H27" s="6"/>
      <c r="I27" s="116">
        <f>I28</f>
        <v>1500</v>
      </c>
      <c r="J27" s="116">
        <f>J28</f>
        <v>0</v>
      </c>
      <c r="K27" s="116">
        <f>K28</f>
        <v>0</v>
      </c>
    </row>
    <row r="28" spans="1:11" ht="22.5">
      <c r="A28" s="8" t="s">
        <v>61</v>
      </c>
      <c r="B28" s="6">
        <v>716</v>
      </c>
      <c r="C28" s="6" t="s">
        <v>10</v>
      </c>
      <c r="D28" s="6" t="s">
        <v>32</v>
      </c>
      <c r="E28" s="240" t="s">
        <v>99</v>
      </c>
      <c r="F28" s="259"/>
      <c r="G28" s="6" t="s">
        <v>82</v>
      </c>
      <c r="H28" s="6"/>
      <c r="I28" s="116">
        <f>I30</f>
        <v>1500</v>
      </c>
      <c r="J28" s="116">
        <f>J30</f>
        <v>0</v>
      </c>
      <c r="K28" s="116">
        <f>K30</f>
        <v>0</v>
      </c>
    </row>
    <row r="29" spans="1:11" ht="33.75" hidden="1">
      <c r="A29" s="8" t="s">
        <v>90</v>
      </c>
      <c r="B29" s="6">
        <v>716</v>
      </c>
      <c r="C29" s="6" t="s">
        <v>10</v>
      </c>
      <c r="D29" s="6" t="s">
        <v>32</v>
      </c>
      <c r="E29" s="240" t="s">
        <v>99</v>
      </c>
      <c r="F29" s="259"/>
      <c r="G29" s="6"/>
      <c r="H29" s="6"/>
      <c r="I29" s="116">
        <v>0</v>
      </c>
      <c r="J29" s="116">
        <v>1</v>
      </c>
      <c r="K29" s="116">
        <v>2</v>
      </c>
    </row>
    <row r="30" spans="1:11" ht="28.5" customHeight="1">
      <c r="A30" s="72" t="s">
        <v>112</v>
      </c>
      <c r="B30" s="87" t="s">
        <v>12</v>
      </c>
      <c r="C30" s="87" t="s">
        <v>10</v>
      </c>
      <c r="D30" s="87" t="s">
        <v>32</v>
      </c>
      <c r="E30" s="234" t="s">
        <v>99</v>
      </c>
      <c r="F30" s="251"/>
      <c r="G30" s="83" t="s">
        <v>16</v>
      </c>
      <c r="H30" s="83"/>
      <c r="I30" s="115">
        <f>I32</f>
        <v>1500</v>
      </c>
      <c r="J30" s="115">
        <f>J32</f>
        <v>0</v>
      </c>
      <c r="K30" s="115">
        <f>K32</f>
        <v>0</v>
      </c>
    </row>
    <row r="31" spans="1:11" ht="34.5" customHeight="1">
      <c r="A31" s="72" t="s">
        <v>119</v>
      </c>
      <c r="B31" s="70" t="s">
        <v>12</v>
      </c>
      <c r="C31" s="70" t="s">
        <v>10</v>
      </c>
      <c r="D31" s="70" t="s">
        <v>32</v>
      </c>
      <c r="E31" s="236" t="s">
        <v>99</v>
      </c>
      <c r="F31" s="249"/>
      <c r="G31" s="70" t="s">
        <v>114</v>
      </c>
      <c r="H31" s="70"/>
      <c r="I31" s="116">
        <f>I32</f>
        <v>1500</v>
      </c>
      <c r="J31" s="116">
        <f>J32</f>
        <v>0</v>
      </c>
      <c r="K31" s="116">
        <f>K32</f>
        <v>0</v>
      </c>
    </row>
    <row r="32" spans="1:11" ht="36.75" customHeight="1">
      <c r="A32" s="72" t="s">
        <v>115</v>
      </c>
      <c r="B32" s="70" t="s">
        <v>12</v>
      </c>
      <c r="C32" s="70" t="s">
        <v>10</v>
      </c>
      <c r="D32" s="70" t="s">
        <v>32</v>
      </c>
      <c r="E32" s="236" t="s">
        <v>99</v>
      </c>
      <c r="F32" s="249"/>
      <c r="G32" s="70" t="s">
        <v>79</v>
      </c>
      <c r="H32" s="70"/>
      <c r="I32" s="145">
        <f>'пр 4'!H28</f>
        <v>1500</v>
      </c>
      <c r="J32" s="145">
        <f>'пр 4'!I28</f>
        <v>0</v>
      </c>
      <c r="K32" s="145">
        <f>'пр 4'!J28</f>
        <v>0</v>
      </c>
    </row>
    <row r="33" spans="1:11" s="168" customFormat="1" ht="16.5" customHeight="1">
      <c r="A33" s="167" t="s">
        <v>210</v>
      </c>
      <c r="B33" s="157" t="s">
        <v>12</v>
      </c>
      <c r="C33" s="157" t="s">
        <v>10</v>
      </c>
      <c r="D33" s="157" t="s">
        <v>32</v>
      </c>
      <c r="E33" s="296" t="s">
        <v>99</v>
      </c>
      <c r="F33" s="298"/>
      <c r="G33" s="157" t="s">
        <v>79</v>
      </c>
      <c r="H33" s="157" t="s">
        <v>204</v>
      </c>
      <c r="I33" s="181">
        <f>'Ув.о бюдж.ассигн.'!I33</f>
        <v>1088</v>
      </c>
      <c r="J33" s="181">
        <f>'Ув.о бюдж.ассигн.'!J33</f>
        <v>0</v>
      </c>
      <c r="K33" s="181">
        <f>'Ув.о бюдж.ассигн.'!K33</f>
        <v>0</v>
      </c>
    </row>
    <row r="34" spans="1:11" ht="82.5" customHeight="1">
      <c r="A34" s="20" t="s">
        <v>155</v>
      </c>
      <c r="B34" s="12" t="s">
        <v>12</v>
      </c>
      <c r="C34" s="12" t="s">
        <v>10</v>
      </c>
      <c r="D34" s="12" t="s">
        <v>19</v>
      </c>
      <c r="E34" s="248" t="s">
        <v>105</v>
      </c>
      <c r="F34" s="232"/>
      <c r="G34" s="12" t="s">
        <v>82</v>
      </c>
      <c r="H34" s="12"/>
      <c r="I34" s="115">
        <f>I37+I87+I78</f>
        <v>16850.89416</v>
      </c>
      <c r="J34" s="115">
        <f>J37+J87+J78</f>
        <v>16765.69416</v>
      </c>
      <c r="K34" s="115">
        <f>K37+K87+K78</f>
        <v>16765.69416</v>
      </c>
    </row>
    <row r="35" spans="1:11" ht="33" customHeight="1">
      <c r="A35" s="106" t="s">
        <v>104</v>
      </c>
      <c r="B35" s="6">
        <v>716</v>
      </c>
      <c r="C35" s="6" t="s">
        <v>10</v>
      </c>
      <c r="D35" s="6" t="s">
        <v>19</v>
      </c>
      <c r="E35" s="240" t="s">
        <v>106</v>
      </c>
      <c r="F35" s="241"/>
      <c r="G35" s="6" t="s">
        <v>82</v>
      </c>
      <c r="H35" s="6"/>
      <c r="I35" s="116">
        <f aca="true" t="shared" si="2" ref="I35:K36">I37</f>
        <v>16610</v>
      </c>
      <c r="J35" s="116">
        <f t="shared" si="2"/>
        <v>16532</v>
      </c>
      <c r="K35" s="116">
        <f t="shared" si="2"/>
        <v>16532</v>
      </c>
    </row>
    <row r="36" spans="1:11" ht="44.25" customHeight="1">
      <c r="A36" s="106" t="s">
        <v>108</v>
      </c>
      <c r="B36" s="6">
        <v>716</v>
      </c>
      <c r="C36" s="6" t="s">
        <v>10</v>
      </c>
      <c r="D36" s="6" t="s">
        <v>19</v>
      </c>
      <c r="E36" s="240" t="s">
        <v>106</v>
      </c>
      <c r="F36" s="241"/>
      <c r="G36" s="6" t="s">
        <v>82</v>
      </c>
      <c r="H36" s="6"/>
      <c r="I36" s="116">
        <f t="shared" si="2"/>
        <v>16610</v>
      </c>
      <c r="J36" s="116">
        <f t="shared" si="2"/>
        <v>16532</v>
      </c>
      <c r="K36" s="116">
        <f t="shared" si="2"/>
        <v>16532</v>
      </c>
    </row>
    <row r="37" spans="1:11" ht="38.25">
      <c r="A37" s="29" t="s">
        <v>60</v>
      </c>
      <c r="B37" s="5" t="s">
        <v>12</v>
      </c>
      <c r="C37" s="5" t="s">
        <v>10</v>
      </c>
      <c r="D37" s="5" t="s">
        <v>19</v>
      </c>
      <c r="E37" s="240" t="s">
        <v>100</v>
      </c>
      <c r="F37" s="241"/>
      <c r="G37" s="5"/>
      <c r="H37" s="5"/>
      <c r="I37" s="116">
        <f>I38</f>
        <v>16610</v>
      </c>
      <c r="J37" s="116">
        <f>J38</f>
        <v>16532</v>
      </c>
      <c r="K37" s="116">
        <f>K38</f>
        <v>16532</v>
      </c>
    </row>
    <row r="38" spans="1:11" ht="22.5">
      <c r="A38" s="8" t="s">
        <v>61</v>
      </c>
      <c r="B38" s="5" t="s">
        <v>12</v>
      </c>
      <c r="C38" s="5" t="s">
        <v>10</v>
      </c>
      <c r="D38" s="5" t="s">
        <v>19</v>
      </c>
      <c r="E38" s="240" t="s">
        <v>99</v>
      </c>
      <c r="F38" s="241"/>
      <c r="G38" s="5"/>
      <c r="H38" s="5"/>
      <c r="I38" s="116">
        <f>I39+I44+I56+I70+I48</f>
        <v>16610</v>
      </c>
      <c r="J38" s="116">
        <f>J39+J44+J56+J70+J48</f>
        <v>16532</v>
      </c>
      <c r="K38" s="116">
        <f>K39+K44+K56+K70+K48</f>
        <v>16532</v>
      </c>
    </row>
    <row r="39" spans="1:11" s="51" customFormat="1" ht="22.5">
      <c r="A39" s="8" t="s">
        <v>110</v>
      </c>
      <c r="B39" s="5" t="s">
        <v>12</v>
      </c>
      <c r="C39" s="5" t="s">
        <v>10</v>
      </c>
      <c r="D39" s="5" t="s">
        <v>19</v>
      </c>
      <c r="E39" s="240" t="s">
        <v>99</v>
      </c>
      <c r="F39" s="241"/>
      <c r="G39" s="5" t="s">
        <v>103</v>
      </c>
      <c r="H39" s="5"/>
      <c r="I39" s="145">
        <f>I42+I40</f>
        <v>13624</v>
      </c>
      <c r="J39" s="145">
        <f>J42+J40</f>
        <v>13624</v>
      </c>
      <c r="K39" s="145">
        <f>K42+K40</f>
        <v>13624</v>
      </c>
    </row>
    <row r="40" spans="1:11" ht="22.5">
      <c r="A40" s="72" t="s">
        <v>111</v>
      </c>
      <c r="B40" s="70" t="s">
        <v>12</v>
      </c>
      <c r="C40" s="70" t="s">
        <v>10</v>
      </c>
      <c r="D40" s="70" t="s">
        <v>19</v>
      </c>
      <c r="E40" s="240" t="s">
        <v>99</v>
      </c>
      <c r="F40" s="241"/>
      <c r="G40" s="70" t="s">
        <v>75</v>
      </c>
      <c r="H40" s="70"/>
      <c r="I40" s="145">
        <f>'пр 4'!H35</f>
        <v>10464</v>
      </c>
      <c r="J40" s="145">
        <f>'пр 4'!I35</f>
        <v>10464</v>
      </c>
      <c r="K40" s="145">
        <f>'пр 4'!J35</f>
        <v>10464</v>
      </c>
    </row>
    <row r="41" spans="1:11" s="168" customFormat="1" ht="12.75">
      <c r="A41" s="167" t="s">
        <v>209</v>
      </c>
      <c r="B41" s="157" t="s">
        <v>12</v>
      </c>
      <c r="C41" s="157" t="s">
        <v>10</v>
      </c>
      <c r="D41" s="157" t="s">
        <v>19</v>
      </c>
      <c r="E41" s="292" t="s">
        <v>99</v>
      </c>
      <c r="F41" s="291"/>
      <c r="G41" s="157" t="s">
        <v>75</v>
      </c>
      <c r="H41" s="157" t="s">
        <v>202</v>
      </c>
      <c r="I41" s="181">
        <f>'Ув.о бюдж.ассигн.'!I41</f>
        <v>9627</v>
      </c>
      <c r="J41" s="181">
        <f>'Ув.о бюдж.ассигн.'!J41</f>
        <v>9627</v>
      </c>
      <c r="K41" s="181">
        <f>'Ув.о бюдж.ассигн.'!K41</f>
        <v>9627</v>
      </c>
    </row>
    <row r="42" spans="1:11" ht="12.75" customHeight="1">
      <c r="A42" s="72" t="s">
        <v>18</v>
      </c>
      <c r="B42" s="70" t="s">
        <v>12</v>
      </c>
      <c r="C42" s="70" t="s">
        <v>10</v>
      </c>
      <c r="D42" s="70" t="s">
        <v>19</v>
      </c>
      <c r="E42" s="240" t="s">
        <v>99</v>
      </c>
      <c r="F42" s="241"/>
      <c r="G42" s="70" t="s">
        <v>102</v>
      </c>
      <c r="H42" s="70"/>
      <c r="I42" s="145">
        <f>'пр 4'!H36</f>
        <v>3160</v>
      </c>
      <c r="J42" s="145">
        <f>'пр 4'!I36</f>
        <v>3160</v>
      </c>
      <c r="K42" s="145">
        <f>'пр 4'!J36</f>
        <v>3160</v>
      </c>
    </row>
    <row r="43" spans="1:11" s="168" customFormat="1" ht="12.75" customHeight="1">
      <c r="A43" s="167" t="s">
        <v>18</v>
      </c>
      <c r="B43" s="157" t="s">
        <v>12</v>
      </c>
      <c r="C43" s="157" t="s">
        <v>10</v>
      </c>
      <c r="D43" s="157" t="s">
        <v>19</v>
      </c>
      <c r="E43" s="292" t="s">
        <v>99</v>
      </c>
      <c r="F43" s="291"/>
      <c r="G43" s="157" t="s">
        <v>102</v>
      </c>
      <c r="H43" s="157" t="s">
        <v>203</v>
      </c>
      <c r="I43" s="181">
        <f>'Ув.о бюдж.ассигн.'!I43</f>
        <v>2908</v>
      </c>
      <c r="J43" s="181">
        <f>'Ув.о бюдж.ассигн.'!J43</f>
        <v>2908</v>
      </c>
      <c r="K43" s="181">
        <f>'Ув.о бюдж.ассигн.'!K43</f>
        <v>2908</v>
      </c>
    </row>
    <row r="44" spans="1:11" s="60" customFormat="1" ht="34.5" customHeight="1">
      <c r="A44" s="8" t="s">
        <v>76</v>
      </c>
      <c r="B44" s="58" t="s">
        <v>12</v>
      </c>
      <c r="C44" s="58" t="s">
        <v>10</v>
      </c>
      <c r="D44" s="58" t="s">
        <v>19</v>
      </c>
      <c r="E44" s="240" t="s">
        <v>99</v>
      </c>
      <c r="F44" s="241"/>
      <c r="G44" s="58" t="s">
        <v>103</v>
      </c>
      <c r="H44" s="58"/>
      <c r="I44" s="117">
        <f>I45</f>
        <v>50</v>
      </c>
      <c r="J44" s="117">
        <f>J45</f>
        <v>50</v>
      </c>
      <c r="K44" s="117">
        <f>K45</f>
        <v>50</v>
      </c>
    </row>
    <row r="45" spans="1:11" ht="12.75" customHeight="1">
      <c r="A45" s="8" t="s">
        <v>17</v>
      </c>
      <c r="B45" s="5" t="s">
        <v>12</v>
      </c>
      <c r="C45" s="5" t="s">
        <v>10</v>
      </c>
      <c r="D45" s="5" t="s">
        <v>19</v>
      </c>
      <c r="E45" s="240" t="s">
        <v>99</v>
      </c>
      <c r="F45" s="241"/>
      <c r="G45" s="5" t="s">
        <v>77</v>
      </c>
      <c r="H45" s="5"/>
      <c r="I45" s="116">
        <f>'пр 4'!H38</f>
        <v>50</v>
      </c>
      <c r="J45" s="116">
        <f>'пр 4'!I38</f>
        <v>50</v>
      </c>
      <c r="K45" s="116">
        <f>'пр 4'!J38</f>
        <v>50</v>
      </c>
    </row>
    <row r="46" spans="1:11" s="168" customFormat="1" ht="24" customHeight="1">
      <c r="A46" s="179" t="s">
        <v>207</v>
      </c>
      <c r="B46" s="180" t="s">
        <v>12</v>
      </c>
      <c r="C46" s="180" t="s">
        <v>10</v>
      </c>
      <c r="D46" s="180" t="s">
        <v>19</v>
      </c>
      <c r="E46" s="292" t="s">
        <v>99</v>
      </c>
      <c r="F46" s="291"/>
      <c r="G46" s="180" t="s">
        <v>77</v>
      </c>
      <c r="H46" s="180" t="s">
        <v>205</v>
      </c>
      <c r="I46" s="159">
        <f>'Ув.о бюдж.ассигн.'!I46</f>
        <v>20</v>
      </c>
      <c r="J46" s="159">
        <f>'Ув.о бюдж.ассигн.'!J46</f>
        <v>20</v>
      </c>
      <c r="K46" s="159">
        <f>'Ув.о бюдж.ассигн.'!K46</f>
        <v>20</v>
      </c>
    </row>
    <row r="47" spans="1:11" s="168" customFormat="1" ht="12.75" customHeight="1">
      <c r="A47" s="179" t="s">
        <v>208</v>
      </c>
      <c r="B47" s="180" t="s">
        <v>12</v>
      </c>
      <c r="C47" s="180" t="s">
        <v>10</v>
      </c>
      <c r="D47" s="180" t="s">
        <v>19</v>
      </c>
      <c r="E47" s="292" t="s">
        <v>99</v>
      </c>
      <c r="F47" s="291"/>
      <c r="G47" s="180" t="s">
        <v>77</v>
      </c>
      <c r="H47" s="180" t="s">
        <v>206</v>
      </c>
      <c r="I47" s="159">
        <f>'Ув.о бюдж.ассигн.'!I47</f>
        <v>30</v>
      </c>
      <c r="J47" s="159">
        <f>'Ув.о бюдж.ассигн.'!J47</f>
        <v>30</v>
      </c>
      <c r="K47" s="159">
        <f>'Ув.о бюдж.ассигн.'!K47</f>
        <v>30</v>
      </c>
    </row>
    <row r="48" spans="1:11" s="79" customFormat="1" ht="22.5">
      <c r="A48" s="72" t="s">
        <v>112</v>
      </c>
      <c r="B48" s="87" t="s">
        <v>12</v>
      </c>
      <c r="C48" s="87" t="s">
        <v>10</v>
      </c>
      <c r="D48" s="87" t="s">
        <v>19</v>
      </c>
      <c r="E48" s="234" t="s">
        <v>99</v>
      </c>
      <c r="F48" s="251"/>
      <c r="G48" s="83" t="s">
        <v>16</v>
      </c>
      <c r="H48" s="83"/>
      <c r="I48" s="115">
        <f>I50</f>
        <v>750</v>
      </c>
      <c r="J48" s="115">
        <f>J50</f>
        <v>750</v>
      </c>
      <c r="K48" s="115">
        <f>K50</f>
        <v>750</v>
      </c>
    </row>
    <row r="49" spans="1:11" s="71" customFormat="1" ht="33.75">
      <c r="A49" s="72" t="s">
        <v>119</v>
      </c>
      <c r="B49" s="70" t="s">
        <v>12</v>
      </c>
      <c r="C49" s="70" t="s">
        <v>10</v>
      </c>
      <c r="D49" s="70" t="s">
        <v>19</v>
      </c>
      <c r="E49" s="236" t="s">
        <v>99</v>
      </c>
      <c r="F49" s="249"/>
      <c r="G49" s="70" t="s">
        <v>114</v>
      </c>
      <c r="H49" s="70"/>
      <c r="I49" s="116">
        <f>I50</f>
        <v>750</v>
      </c>
      <c r="J49" s="116">
        <f>J50</f>
        <v>750</v>
      </c>
      <c r="K49" s="116">
        <f>K50</f>
        <v>750</v>
      </c>
    </row>
    <row r="50" spans="1:11" s="71" customFormat="1" ht="22.5">
      <c r="A50" s="113" t="s">
        <v>92</v>
      </c>
      <c r="B50" s="70" t="s">
        <v>12</v>
      </c>
      <c r="C50" s="70" t="s">
        <v>10</v>
      </c>
      <c r="D50" s="70" t="s">
        <v>19</v>
      </c>
      <c r="E50" s="236" t="s">
        <v>99</v>
      </c>
      <c r="F50" s="249"/>
      <c r="G50" s="70" t="s">
        <v>91</v>
      </c>
      <c r="H50" s="70"/>
      <c r="I50" s="116">
        <f>'пр 4'!H41</f>
        <v>750</v>
      </c>
      <c r="J50" s="116">
        <f>'пр 4'!I41</f>
        <v>750</v>
      </c>
      <c r="K50" s="116">
        <f>'пр 4'!J41</f>
        <v>750</v>
      </c>
    </row>
    <row r="51" spans="1:12" s="160" customFormat="1" ht="12.75">
      <c r="A51" s="169" t="s">
        <v>223</v>
      </c>
      <c r="B51" s="157" t="s">
        <v>12</v>
      </c>
      <c r="C51" s="157" t="s">
        <v>10</v>
      </c>
      <c r="D51" s="157" t="s">
        <v>19</v>
      </c>
      <c r="E51" s="296" t="s">
        <v>99</v>
      </c>
      <c r="F51" s="298"/>
      <c r="G51" s="157" t="s">
        <v>91</v>
      </c>
      <c r="H51" s="157" t="s">
        <v>211</v>
      </c>
      <c r="I51" s="159">
        <f>'Ув.о бюдж.ассигн.'!I51</f>
        <v>154</v>
      </c>
      <c r="J51" s="159">
        <f>'Ув.о бюдж.ассигн.'!J51</f>
        <v>154</v>
      </c>
      <c r="K51" s="159">
        <f>'Ув.о бюдж.ассигн.'!K51</f>
        <v>154</v>
      </c>
      <c r="L51" s="186">
        <f>SUM(I51:I55)</f>
        <v>550</v>
      </c>
    </row>
    <row r="52" spans="1:11" s="160" customFormat="1" ht="12.75">
      <c r="A52" s="169" t="s">
        <v>224</v>
      </c>
      <c r="B52" s="157" t="s">
        <v>12</v>
      </c>
      <c r="C52" s="157" t="s">
        <v>10</v>
      </c>
      <c r="D52" s="157" t="s">
        <v>19</v>
      </c>
      <c r="E52" s="296" t="s">
        <v>99</v>
      </c>
      <c r="F52" s="298"/>
      <c r="G52" s="157" t="s">
        <v>91</v>
      </c>
      <c r="H52" s="157" t="s">
        <v>212</v>
      </c>
      <c r="I52" s="159">
        <f>'Ув.о бюдж.ассигн.'!I52</f>
        <v>65</v>
      </c>
      <c r="J52" s="159">
        <f>'Ув.о бюдж.ассигн.'!J52</f>
        <v>65</v>
      </c>
      <c r="K52" s="159">
        <f>'Ув.о бюдж.ассигн.'!K52</f>
        <v>65</v>
      </c>
    </row>
    <row r="53" spans="1:11" s="160" customFormat="1" ht="12.75">
      <c r="A53" s="169" t="s">
        <v>210</v>
      </c>
      <c r="B53" s="157" t="s">
        <v>12</v>
      </c>
      <c r="C53" s="157" t="s">
        <v>10</v>
      </c>
      <c r="D53" s="157" t="s">
        <v>19</v>
      </c>
      <c r="E53" s="296" t="s">
        <v>99</v>
      </c>
      <c r="F53" s="298"/>
      <c r="G53" s="157" t="s">
        <v>91</v>
      </c>
      <c r="H53" s="157" t="s">
        <v>204</v>
      </c>
      <c r="I53" s="159">
        <f>'Ув.о бюдж.ассигн.'!I53</f>
        <v>274</v>
      </c>
      <c r="J53" s="159">
        <f>'Ув.о бюдж.ассигн.'!J53</f>
        <v>274</v>
      </c>
      <c r="K53" s="159">
        <f>'Ув.о бюдж.ассигн.'!K53</f>
        <v>274</v>
      </c>
    </row>
    <row r="54" spans="1:11" s="160" customFormat="1" ht="12.75">
      <c r="A54" s="169" t="s">
        <v>22</v>
      </c>
      <c r="B54" s="157" t="s">
        <v>12</v>
      </c>
      <c r="C54" s="157" t="s">
        <v>10</v>
      </c>
      <c r="D54" s="157" t="s">
        <v>19</v>
      </c>
      <c r="E54" s="296" t="s">
        <v>99</v>
      </c>
      <c r="F54" s="298"/>
      <c r="G54" s="157" t="s">
        <v>91</v>
      </c>
      <c r="H54" s="157" t="s">
        <v>23</v>
      </c>
      <c r="I54" s="159">
        <f>'Ув.о бюдж.ассигн.'!I54</f>
        <v>20</v>
      </c>
      <c r="J54" s="159">
        <f>'Ув.о бюдж.ассигн.'!J54</f>
        <v>20</v>
      </c>
      <c r="K54" s="159">
        <f>'Ув.о бюдж.ассигн.'!K54</f>
        <v>20</v>
      </c>
    </row>
    <row r="55" spans="1:11" s="160" customFormat="1" ht="22.5">
      <c r="A55" s="169" t="s">
        <v>225</v>
      </c>
      <c r="B55" s="157" t="s">
        <v>12</v>
      </c>
      <c r="C55" s="157" t="s">
        <v>10</v>
      </c>
      <c r="D55" s="157" t="s">
        <v>19</v>
      </c>
      <c r="E55" s="296" t="s">
        <v>99</v>
      </c>
      <c r="F55" s="298"/>
      <c r="G55" s="157" t="s">
        <v>91</v>
      </c>
      <c r="H55" s="157" t="s">
        <v>213</v>
      </c>
      <c r="I55" s="159">
        <f>'Ув.о бюдж.ассигн.'!I55</f>
        <v>37</v>
      </c>
      <c r="J55" s="159">
        <f>'Ув.о бюдж.ассигн.'!J55</f>
        <v>37</v>
      </c>
      <c r="K55" s="159">
        <f>'Ув.о бюдж.ассигн.'!K55</f>
        <v>37</v>
      </c>
    </row>
    <row r="56" spans="1:11" s="79" customFormat="1" ht="22.5">
      <c r="A56" s="72" t="s">
        <v>112</v>
      </c>
      <c r="B56" s="87" t="s">
        <v>12</v>
      </c>
      <c r="C56" s="87" t="s">
        <v>10</v>
      </c>
      <c r="D56" s="87" t="s">
        <v>19</v>
      </c>
      <c r="E56" s="234" t="s">
        <v>99</v>
      </c>
      <c r="F56" s="251"/>
      <c r="G56" s="83" t="s">
        <v>16</v>
      </c>
      <c r="H56" s="83"/>
      <c r="I56" s="115">
        <f>I57</f>
        <v>2162</v>
      </c>
      <c r="J56" s="115">
        <f>J57</f>
        <v>2088</v>
      </c>
      <c r="K56" s="115">
        <f>K57</f>
        <v>2088</v>
      </c>
    </row>
    <row r="57" spans="1:11" s="71" customFormat="1" ht="33.75">
      <c r="A57" s="72" t="s">
        <v>119</v>
      </c>
      <c r="B57" s="70" t="s">
        <v>12</v>
      </c>
      <c r="C57" s="70" t="s">
        <v>10</v>
      </c>
      <c r="D57" s="70" t="s">
        <v>19</v>
      </c>
      <c r="E57" s="236" t="s">
        <v>99</v>
      </c>
      <c r="F57" s="249"/>
      <c r="G57" s="70" t="s">
        <v>114</v>
      </c>
      <c r="H57" s="70"/>
      <c r="I57" s="116">
        <f>I58+I68</f>
        <v>2162</v>
      </c>
      <c r="J57" s="116">
        <f>J58+J68</f>
        <v>2088</v>
      </c>
      <c r="K57" s="116">
        <f>K58+K68</f>
        <v>2088</v>
      </c>
    </row>
    <row r="58" spans="1:11" s="71" customFormat="1" ht="36" customHeight="1">
      <c r="A58" s="72" t="s">
        <v>115</v>
      </c>
      <c r="B58" s="70" t="s">
        <v>12</v>
      </c>
      <c r="C58" s="70" t="s">
        <v>10</v>
      </c>
      <c r="D58" s="70" t="s">
        <v>19</v>
      </c>
      <c r="E58" s="236" t="s">
        <v>99</v>
      </c>
      <c r="F58" s="249"/>
      <c r="G58" s="70" t="s">
        <v>79</v>
      </c>
      <c r="H58" s="70"/>
      <c r="I58" s="116">
        <f>'пр 4'!H44</f>
        <v>1802</v>
      </c>
      <c r="J58" s="116">
        <f>'пр 4'!I44</f>
        <v>1728</v>
      </c>
      <c r="K58" s="116">
        <f>'пр 4'!J44</f>
        <v>1728</v>
      </c>
    </row>
    <row r="59" spans="1:12" s="160" customFormat="1" ht="16.5" customHeight="1">
      <c r="A59" s="167" t="s">
        <v>208</v>
      </c>
      <c r="B59" s="157" t="s">
        <v>12</v>
      </c>
      <c r="C59" s="157" t="s">
        <v>10</v>
      </c>
      <c r="D59" s="157" t="s">
        <v>19</v>
      </c>
      <c r="E59" s="296" t="s">
        <v>99</v>
      </c>
      <c r="F59" s="298"/>
      <c r="G59" s="157" t="s">
        <v>79</v>
      </c>
      <c r="H59" s="157" t="s">
        <v>206</v>
      </c>
      <c r="I59" s="159">
        <f>'Ув.о бюдж.ассигн.'!I59</f>
        <v>160</v>
      </c>
      <c r="J59" s="159">
        <f>'Ув.о бюдж.ассигн.'!J59</f>
        <v>160</v>
      </c>
      <c r="K59" s="159">
        <f>'Ув.о бюдж.ассигн.'!K59</f>
        <v>160</v>
      </c>
      <c r="L59" s="186"/>
    </row>
    <row r="60" spans="1:11" s="160" customFormat="1" ht="16.5" customHeight="1">
      <c r="A60" s="167" t="s">
        <v>226</v>
      </c>
      <c r="B60" s="157" t="s">
        <v>12</v>
      </c>
      <c r="C60" s="157" t="s">
        <v>10</v>
      </c>
      <c r="D60" s="157" t="s">
        <v>19</v>
      </c>
      <c r="E60" s="296" t="s">
        <v>99</v>
      </c>
      <c r="F60" s="298"/>
      <c r="G60" s="157" t="s">
        <v>79</v>
      </c>
      <c r="H60" s="157" t="s">
        <v>214</v>
      </c>
      <c r="I60" s="159">
        <f>'Ув.о бюдж.ассигн.'!I60</f>
        <v>100</v>
      </c>
      <c r="J60" s="159">
        <f>'Ув.о бюдж.ассигн.'!J60</f>
        <v>100</v>
      </c>
      <c r="K60" s="159">
        <f>'Ув.о бюдж.ассигн.'!K60</f>
        <v>100</v>
      </c>
    </row>
    <row r="61" spans="1:11" s="160" customFormat="1" ht="16.5" customHeight="1">
      <c r="A61" s="167" t="s">
        <v>224</v>
      </c>
      <c r="B61" s="157" t="s">
        <v>12</v>
      </c>
      <c r="C61" s="157" t="s">
        <v>10</v>
      </c>
      <c r="D61" s="157" t="s">
        <v>19</v>
      </c>
      <c r="E61" s="296" t="s">
        <v>99</v>
      </c>
      <c r="F61" s="298"/>
      <c r="G61" s="157" t="s">
        <v>79</v>
      </c>
      <c r="H61" s="157" t="s">
        <v>212</v>
      </c>
      <c r="I61" s="159">
        <f>'Ув.о бюдж.ассигн.'!I61</f>
        <v>152.78</v>
      </c>
      <c r="J61" s="159">
        <f>'Ув.о бюдж.ассигн.'!J61</f>
        <v>152.78</v>
      </c>
      <c r="K61" s="159">
        <f>'Ув.о бюдж.ассигн.'!K61</f>
        <v>152.78</v>
      </c>
    </row>
    <row r="62" spans="1:11" s="160" customFormat="1" ht="16.5" customHeight="1">
      <c r="A62" s="167" t="s">
        <v>210</v>
      </c>
      <c r="B62" s="157" t="s">
        <v>12</v>
      </c>
      <c r="C62" s="157" t="s">
        <v>10</v>
      </c>
      <c r="D62" s="157" t="s">
        <v>19</v>
      </c>
      <c r="E62" s="296" t="s">
        <v>99</v>
      </c>
      <c r="F62" s="298"/>
      <c r="G62" s="157" t="s">
        <v>79</v>
      </c>
      <c r="H62" s="157" t="s">
        <v>204</v>
      </c>
      <c r="I62" s="159">
        <f>'Ув.о бюдж.ассигн.'!I62</f>
        <v>756.68</v>
      </c>
      <c r="J62" s="159">
        <f>'Ув.о бюдж.ассигн.'!J62</f>
        <v>706.68</v>
      </c>
      <c r="K62" s="159">
        <f>'Ув.о бюдж.ассигн.'!K62</f>
        <v>706.68</v>
      </c>
    </row>
    <row r="63" spans="1:11" s="160" customFormat="1" ht="16.5" customHeight="1">
      <c r="A63" s="167" t="s">
        <v>22</v>
      </c>
      <c r="B63" s="157" t="s">
        <v>12</v>
      </c>
      <c r="C63" s="157" t="s">
        <v>10</v>
      </c>
      <c r="D63" s="157" t="s">
        <v>19</v>
      </c>
      <c r="E63" s="296" t="s">
        <v>99</v>
      </c>
      <c r="F63" s="298"/>
      <c r="G63" s="157" t="s">
        <v>79</v>
      </c>
      <c r="H63" s="157" t="s">
        <v>23</v>
      </c>
      <c r="I63" s="159">
        <f>'Ув.о бюдж.ассигн.'!I63</f>
        <v>0</v>
      </c>
      <c r="J63" s="159">
        <f>'Ув.о бюдж.ассигн.'!J63</f>
        <v>0</v>
      </c>
      <c r="K63" s="159">
        <f>'Ув.о бюдж.ассигн.'!K63</f>
        <v>0</v>
      </c>
    </row>
    <row r="64" spans="1:11" s="160" customFormat="1" ht="16.5" customHeight="1">
      <c r="A64" s="169" t="s">
        <v>227</v>
      </c>
      <c r="B64" s="157" t="s">
        <v>12</v>
      </c>
      <c r="C64" s="157" t="s">
        <v>10</v>
      </c>
      <c r="D64" s="157" t="s">
        <v>19</v>
      </c>
      <c r="E64" s="296" t="s">
        <v>99</v>
      </c>
      <c r="F64" s="298"/>
      <c r="G64" s="157" t="s">
        <v>79</v>
      </c>
      <c r="H64" s="157" t="s">
        <v>215</v>
      </c>
      <c r="I64" s="159">
        <f>'Ув.о бюдж.ассигн.'!I64</f>
        <v>250</v>
      </c>
      <c r="J64" s="159">
        <f>'Ув.о бюдж.ассигн.'!J64</f>
        <v>250</v>
      </c>
      <c r="K64" s="159">
        <f>'Ув.о бюдж.ассигн.'!K64</f>
        <v>250</v>
      </c>
    </row>
    <row r="65" spans="1:11" s="160" customFormat="1" ht="16.5" customHeight="1">
      <c r="A65" s="169" t="s">
        <v>228</v>
      </c>
      <c r="B65" s="157" t="s">
        <v>12</v>
      </c>
      <c r="C65" s="157" t="s">
        <v>10</v>
      </c>
      <c r="D65" s="157" t="s">
        <v>19</v>
      </c>
      <c r="E65" s="296" t="s">
        <v>99</v>
      </c>
      <c r="F65" s="298"/>
      <c r="G65" s="157" t="s">
        <v>79</v>
      </c>
      <c r="H65" s="157" t="s">
        <v>216</v>
      </c>
      <c r="I65" s="159">
        <f>'Ув.о бюдж.ассигн.'!I65</f>
        <v>20</v>
      </c>
      <c r="J65" s="159">
        <f>'Ув.о бюдж.ассигн.'!J65</f>
        <v>20</v>
      </c>
      <c r="K65" s="159">
        <f>'Ув.о бюдж.ассигн.'!K65</f>
        <v>20</v>
      </c>
    </row>
    <row r="66" spans="1:11" s="160" customFormat="1" ht="25.5" customHeight="1">
      <c r="A66" s="169" t="s">
        <v>225</v>
      </c>
      <c r="B66" s="157" t="s">
        <v>12</v>
      </c>
      <c r="C66" s="157" t="s">
        <v>10</v>
      </c>
      <c r="D66" s="157" t="s">
        <v>19</v>
      </c>
      <c r="E66" s="296" t="s">
        <v>99</v>
      </c>
      <c r="F66" s="298"/>
      <c r="G66" s="157" t="s">
        <v>79</v>
      </c>
      <c r="H66" s="157" t="s">
        <v>213</v>
      </c>
      <c r="I66" s="159">
        <f>'Ув.о бюдж.ассигн.'!I66</f>
        <v>30</v>
      </c>
      <c r="J66" s="159">
        <f>'Ув.о бюдж.ассигн.'!J66</f>
        <v>30</v>
      </c>
      <c r="K66" s="159">
        <f>'Ув.о бюдж.ассигн.'!K66</f>
        <v>30</v>
      </c>
    </row>
    <row r="67" spans="1:11" s="160" customFormat="1" ht="24.75" customHeight="1">
      <c r="A67" s="169" t="s">
        <v>229</v>
      </c>
      <c r="B67" s="157" t="s">
        <v>12</v>
      </c>
      <c r="C67" s="157" t="s">
        <v>10</v>
      </c>
      <c r="D67" s="157" t="s">
        <v>19</v>
      </c>
      <c r="E67" s="296" t="s">
        <v>99</v>
      </c>
      <c r="F67" s="298"/>
      <c r="G67" s="157" t="s">
        <v>79</v>
      </c>
      <c r="H67" s="157" t="s">
        <v>217</v>
      </c>
      <c r="I67" s="159">
        <f>'Ув.о бюдж.ассигн.'!I67</f>
        <v>30.54</v>
      </c>
      <c r="J67" s="159">
        <f>'Ув.о бюдж.ассигн.'!J67</f>
        <v>30.54</v>
      </c>
      <c r="K67" s="159">
        <f>'Ув.о бюдж.ассигн.'!K67</f>
        <v>30.54</v>
      </c>
    </row>
    <row r="68" spans="1:11" s="71" customFormat="1" ht="21" customHeight="1">
      <c r="A68" s="72" t="s">
        <v>172</v>
      </c>
      <c r="B68" s="70" t="s">
        <v>12</v>
      </c>
      <c r="C68" s="70" t="s">
        <v>10</v>
      </c>
      <c r="D68" s="70" t="s">
        <v>19</v>
      </c>
      <c r="E68" s="236" t="s">
        <v>99</v>
      </c>
      <c r="F68" s="249"/>
      <c r="G68" s="70" t="s">
        <v>171</v>
      </c>
      <c r="H68" s="70"/>
      <c r="I68" s="116">
        <f>'пр 4'!H45</f>
        <v>360</v>
      </c>
      <c r="J68" s="116">
        <f>'пр 4'!I45</f>
        <v>360</v>
      </c>
      <c r="K68" s="116">
        <f>'пр 4'!J45</f>
        <v>360</v>
      </c>
    </row>
    <row r="69" spans="1:11" s="160" customFormat="1" ht="21" customHeight="1">
      <c r="A69" s="167" t="s">
        <v>226</v>
      </c>
      <c r="B69" s="157" t="s">
        <v>12</v>
      </c>
      <c r="C69" s="157" t="s">
        <v>10</v>
      </c>
      <c r="D69" s="157" t="s">
        <v>19</v>
      </c>
      <c r="E69" s="296" t="s">
        <v>99</v>
      </c>
      <c r="F69" s="298"/>
      <c r="G69" s="157" t="s">
        <v>171</v>
      </c>
      <c r="H69" s="157" t="s">
        <v>214</v>
      </c>
      <c r="I69" s="159">
        <f>'Ув.о бюдж.ассигн.'!I69</f>
        <v>300</v>
      </c>
      <c r="J69" s="159">
        <f>'Ув.о бюдж.ассигн.'!J69</f>
        <v>300</v>
      </c>
      <c r="K69" s="159">
        <f>'Ув.о бюдж.ассигн.'!K69</f>
        <v>300</v>
      </c>
    </row>
    <row r="70" spans="1:11" s="51" customFormat="1" ht="21" customHeight="1">
      <c r="A70" s="88" t="s">
        <v>83</v>
      </c>
      <c r="B70" s="87" t="s">
        <v>12</v>
      </c>
      <c r="C70" s="87" t="s">
        <v>10</v>
      </c>
      <c r="D70" s="87" t="s">
        <v>19</v>
      </c>
      <c r="E70" s="250" t="s">
        <v>99</v>
      </c>
      <c r="F70" s="251"/>
      <c r="G70" s="89">
        <v>850</v>
      </c>
      <c r="H70" s="89"/>
      <c r="I70" s="115">
        <f>I71</f>
        <v>24</v>
      </c>
      <c r="J70" s="115">
        <f>J71</f>
        <v>20</v>
      </c>
      <c r="K70" s="115">
        <f>K71</f>
        <v>20</v>
      </c>
    </row>
    <row r="71" spans="1:11" ht="15" customHeight="1">
      <c r="A71" s="72" t="s">
        <v>84</v>
      </c>
      <c r="B71" s="70" t="s">
        <v>12</v>
      </c>
      <c r="C71" s="70" t="s">
        <v>10</v>
      </c>
      <c r="D71" s="70" t="s">
        <v>19</v>
      </c>
      <c r="E71" s="284" t="s">
        <v>99</v>
      </c>
      <c r="F71" s="285"/>
      <c r="G71" s="76">
        <v>852</v>
      </c>
      <c r="H71" s="76"/>
      <c r="I71" s="116">
        <f>'пр 4'!H48</f>
        <v>24</v>
      </c>
      <c r="J71" s="116">
        <f>'пр 4'!I48</f>
        <v>20</v>
      </c>
      <c r="K71" s="116">
        <f>'пр 4'!J48</f>
        <v>20</v>
      </c>
    </row>
    <row r="72" spans="1:11" s="168" customFormat="1" ht="15" customHeight="1">
      <c r="A72" s="167" t="s">
        <v>230</v>
      </c>
      <c r="B72" s="157" t="s">
        <v>12</v>
      </c>
      <c r="C72" s="157" t="s">
        <v>10</v>
      </c>
      <c r="D72" s="157" t="s">
        <v>19</v>
      </c>
      <c r="E72" s="299" t="s">
        <v>99</v>
      </c>
      <c r="F72" s="300"/>
      <c r="G72" s="158">
        <v>852</v>
      </c>
      <c r="H72" s="158">
        <v>291</v>
      </c>
      <c r="I72" s="159">
        <f>'Ув.о бюдж.ассигн.'!I72</f>
        <v>24</v>
      </c>
      <c r="J72" s="159">
        <f>'Ув.о бюдж.ассигн.'!J72</f>
        <v>20</v>
      </c>
      <c r="K72" s="159">
        <f>'Ув.о бюдж.ассигн.'!K72</f>
        <v>20</v>
      </c>
    </row>
    <row r="73" spans="1:11" ht="21.75" customHeight="1">
      <c r="A73" s="72" t="s">
        <v>176</v>
      </c>
      <c r="B73" s="70" t="s">
        <v>12</v>
      </c>
      <c r="C73" s="70" t="s">
        <v>10</v>
      </c>
      <c r="D73" s="70" t="s">
        <v>19</v>
      </c>
      <c r="E73" s="284" t="s">
        <v>99</v>
      </c>
      <c r="F73" s="285"/>
      <c r="G73" s="76">
        <v>853</v>
      </c>
      <c r="H73" s="76"/>
      <c r="I73" s="116">
        <f>'пр 4'!H49</f>
        <v>310</v>
      </c>
      <c r="J73" s="116">
        <f>'пр 4'!I49</f>
        <v>0</v>
      </c>
      <c r="K73" s="116">
        <f>'пр 4'!J49</f>
        <v>0</v>
      </c>
    </row>
    <row r="74" spans="1:11" s="168" customFormat="1" ht="21.75" customHeight="1">
      <c r="A74" s="167" t="s">
        <v>231</v>
      </c>
      <c r="B74" s="157" t="s">
        <v>12</v>
      </c>
      <c r="C74" s="157" t="s">
        <v>10</v>
      </c>
      <c r="D74" s="157" t="s">
        <v>19</v>
      </c>
      <c r="E74" s="299" t="s">
        <v>99</v>
      </c>
      <c r="F74" s="300"/>
      <c r="G74" s="158">
        <v>853</v>
      </c>
      <c r="H74" s="175">
        <v>292</v>
      </c>
      <c r="I74" s="159">
        <f>'Ув.о бюдж.ассигн.'!I74</f>
        <v>0</v>
      </c>
      <c r="J74" s="159">
        <f>'Ув.о бюдж.ассигн.'!J74</f>
        <v>0</v>
      </c>
      <c r="K74" s="159">
        <f>'Ув.о бюдж.ассигн.'!K74</f>
        <v>0</v>
      </c>
    </row>
    <row r="75" spans="1:11" s="168" customFormat="1" ht="21.75" customHeight="1">
      <c r="A75" s="167" t="s">
        <v>232</v>
      </c>
      <c r="B75" s="157" t="s">
        <v>12</v>
      </c>
      <c r="C75" s="157" t="s">
        <v>10</v>
      </c>
      <c r="D75" s="157" t="s">
        <v>19</v>
      </c>
      <c r="E75" s="299" t="s">
        <v>99</v>
      </c>
      <c r="F75" s="300"/>
      <c r="G75" s="158">
        <v>853</v>
      </c>
      <c r="H75" s="175">
        <v>295</v>
      </c>
      <c r="I75" s="159">
        <f>'Ув.о бюдж.ассигн.'!I75</f>
        <v>0</v>
      </c>
      <c r="J75" s="159">
        <f>'Ув.о бюдж.ассигн.'!J75</f>
        <v>0</v>
      </c>
      <c r="K75" s="159">
        <f>'Ув.о бюдж.ассигн.'!K75</f>
        <v>0</v>
      </c>
    </row>
    <row r="76" spans="1:11" s="168" customFormat="1" ht="21.75" customHeight="1">
      <c r="A76" s="167" t="s">
        <v>233</v>
      </c>
      <c r="B76" s="157" t="s">
        <v>12</v>
      </c>
      <c r="C76" s="157" t="s">
        <v>10</v>
      </c>
      <c r="D76" s="157" t="s">
        <v>19</v>
      </c>
      <c r="E76" s="299" t="s">
        <v>99</v>
      </c>
      <c r="F76" s="300"/>
      <c r="G76" s="158">
        <v>853</v>
      </c>
      <c r="H76" s="175">
        <v>296</v>
      </c>
      <c r="I76" s="159">
        <f>'Ув.о бюдж.ассигн.'!I76</f>
        <v>0</v>
      </c>
      <c r="J76" s="159">
        <f>'Ув.о бюдж.ассигн.'!J76</f>
        <v>0</v>
      </c>
      <c r="K76" s="159">
        <f>'Ув.о бюдж.ассигн.'!K76</f>
        <v>0</v>
      </c>
    </row>
    <row r="77" spans="1:11" s="168" customFormat="1" ht="21.75" customHeight="1">
      <c r="A77" s="167" t="s">
        <v>234</v>
      </c>
      <c r="B77" s="157" t="s">
        <v>12</v>
      </c>
      <c r="C77" s="157" t="s">
        <v>10</v>
      </c>
      <c r="D77" s="157" t="s">
        <v>19</v>
      </c>
      <c r="E77" s="299" t="s">
        <v>99</v>
      </c>
      <c r="F77" s="300"/>
      <c r="G77" s="158">
        <v>853</v>
      </c>
      <c r="H77" s="175">
        <v>297</v>
      </c>
      <c r="I77" s="159">
        <f>'Ув.о бюдж.ассигн.'!I77</f>
        <v>0</v>
      </c>
      <c r="J77" s="159">
        <f>'Ув.о бюдж.ассигн.'!J77</f>
        <v>0</v>
      </c>
      <c r="K77" s="159">
        <f>'Ув.о бюдж.ассигн.'!K77</f>
        <v>0</v>
      </c>
    </row>
    <row r="78" spans="1:11" ht="45">
      <c r="A78" s="88" t="s">
        <v>147</v>
      </c>
      <c r="B78" s="83" t="s">
        <v>12</v>
      </c>
      <c r="C78" s="83" t="s">
        <v>10</v>
      </c>
      <c r="D78" s="108" t="s">
        <v>19</v>
      </c>
      <c r="E78" s="250" t="s">
        <v>148</v>
      </c>
      <c r="F78" s="251"/>
      <c r="G78" s="109"/>
      <c r="H78" s="109"/>
      <c r="I78" s="112">
        <f>SUM(I79,I84)</f>
        <v>240.19415999999998</v>
      </c>
      <c r="J78" s="112">
        <f>SUM(J79,J84)</f>
        <v>232.99416</v>
      </c>
      <c r="K78" s="112">
        <f>SUM(K79,K84)</f>
        <v>232.99416</v>
      </c>
    </row>
    <row r="79" spans="1:11" s="60" customFormat="1" ht="33.75" customHeight="1">
      <c r="A79" s="80" t="s">
        <v>76</v>
      </c>
      <c r="B79" s="130" t="s">
        <v>12</v>
      </c>
      <c r="C79" s="130" t="s">
        <v>10</v>
      </c>
      <c r="D79" s="131" t="s">
        <v>19</v>
      </c>
      <c r="E79" s="255" t="s">
        <v>148</v>
      </c>
      <c r="F79" s="256"/>
      <c r="G79" s="132">
        <v>120</v>
      </c>
      <c r="H79" s="132"/>
      <c r="I79" s="133">
        <f>SUM(I80:I82)</f>
        <v>226.28415999999999</v>
      </c>
      <c r="J79" s="133">
        <f>SUM(J80:J82)</f>
        <v>226.28415999999999</v>
      </c>
      <c r="K79" s="133">
        <f>SUM(K80:K82)</f>
        <v>226.28415999999999</v>
      </c>
    </row>
    <row r="80" spans="1:11" ht="28.5" customHeight="1">
      <c r="A80" s="72" t="s">
        <v>111</v>
      </c>
      <c r="B80" s="73" t="s">
        <v>12</v>
      </c>
      <c r="C80" s="73" t="s">
        <v>10</v>
      </c>
      <c r="D80" s="134" t="s">
        <v>19</v>
      </c>
      <c r="E80" s="252" t="s">
        <v>148</v>
      </c>
      <c r="F80" s="257"/>
      <c r="G80" s="109">
        <v>121</v>
      </c>
      <c r="H80" s="109"/>
      <c r="I80" s="126">
        <f>'пр 4'!H52</f>
        <v>97.91859</v>
      </c>
      <c r="J80" s="126">
        <f>'пр 4'!I52</f>
        <v>97.91859</v>
      </c>
      <c r="K80" s="126">
        <f>'пр 4'!J52</f>
        <v>97.91859</v>
      </c>
    </row>
    <row r="81" spans="1:11" s="168" customFormat="1" ht="28.5" customHeight="1">
      <c r="A81" s="167" t="s">
        <v>209</v>
      </c>
      <c r="B81" s="170" t="s">
        <v>12</v>
      </c>
      <c r="C81" s="170" t="s">
        <v>10</v>
      </c>
      <c r="D81" s="174" t="s">
        <v>19</v>
      </c>
      <c r="E81" s="304" t="s">
        <v>148</v>
      </c>
      <c r="F81" s="305"/>
      <c r="G81" s="177">
        <v>121</v>
      </c>
      <c r="H81" s="177">
        <v>211</v>
      </c>
      <c r="I81" s="178">
        <f>'Ув.о бюдж.ассигн.'!I81</f>
        <v>98.79416</v>
      </c>
      <c r="J81" s="178">
        <f>'Ув.о бюдж.ассигн.'!J81</f>
        <v>98.79416</v>
      </c>
      <c r="K81" s="178">
        <f>'Ув.о бюдж.ассигн.'!K81</f>
        <v>98.79416</v>
      </c>
    </row>
    <row r="82" spans="1:11" ht="20.25" customHeight="1">
      <c r="A82" s="72" t="s">
        <v>18</v>
      </c>
      <c r="B82" s="73" t="s">
        <v>12</v>
      </c>
      <c r="C82" s="73" t="s">
        <v>10</v>
      </c>
      <c r="D82" s="134" t="s">
        <v>19</v>
      </c>
      <c r="E82" s="252" t="s">
        <v>148</v>
      </c>
      <c r="F82" s="257"/>
      <c r="G82" s="109">
        <v>129</v>
      </c>
      <c r="H82" s="109"/>
      <c r="I82" s="126">
        <f>'пр 4'!H53</f>
        <v>29.57141</v>
      </c>
      <c r="J82" s="126">
        <f>'пр 4'!I53</f>
        <v>29.57141</v>
      </c>
      <c r="K82" s="126">
        <f>'пр 4'!J53</f>
        <v>29.57141</v>
      </c>
    </row>
    <row r="83" spans="1:11" s="168" customFormat="1" ht="20.25" customHeight="1">
      <c r="A83" s="167" t="s">
        <v>18</v>
      </c>
      <c r="B83" s="170" t="s">
        <v>12</v>
      </c>
      <c r="C83" s="170" t="s">
        <v>10</v>
      </c>
      <c r="D83" s="174" t="s">
        <v>19</v>
      </c>
      <c r="E83" s="304" t="s">
        <v>148</v>
      </c>
      <c r="F83" s="305"/>
      <c r="G83" s="177">
        <v>129</v>
      </c>
      <c r="H83" s="177">
        <v>213</v>
      </c>
      <c r="I83" s="178">
        <f>'Ув.о бюдж.ассигн.'!I83</f>
        <v>29.83584</v>
      </c>
      <c r="J83" s="178">
        <f>'Ув.о бюдж.ассигн.'!J83</f>
        <v>29.83584</v>
      </c>
      <c r="K83" s="178">
        <f>'Ув.о бюдж.ассигн.'!K83</f>
        <v>29.83584</v>
      </c>
    </row>
    <row r="84" spans="1:11" s="60" customFormat="1" ht="34.5" customHeight="1">
      <c r="A84" s="80" t="s">
        <v>119</v>
      </c>
      <c r="B84" s="130" t="s">
        <v>12</v>
      </c>
      <c r="C84" s="130" t="s">
        <v>10</v>
      </c>
      <c r="D84" s="131" t="s">
        <v>19</v>
      </c>
      <c r="E84" s="255" t="s">
        <v>148</v>
      </c>
      <c r="F84" s="256"/>
      <c r="G84" s="132">
        <v>200</v>
      </c>
      <c r="H84" s="132"/>
      <c r="I84" s="133">
        <f>SUM(I85)</f>
        <v>13.91</v>
      </c>
      <c r="J84" s="133">
        <f>SUM(J85)</f>
        <v>6.71</v>
      </c>
      <c r="K84" s="133">
        <f>SUM(K85)</f>
        <v>6.71</v>
      </c>
    </row>
    <row r="85" spans="1:11" ht="22.5" customHeight="1">
      <c r="A85" s="72" t="s">
        <v>115</v>
      </c>
      <c r="B85" s="73" t="s">
        <v>12</v>
      </c>
      <c r="C85" s="73" t="s">
        <v>10</v>
      </c>
      <c r="D85" s="134" t="s">
        <v>19</v>
      </c>
      <c r="E85" s="252" t="s">
        <v>148</v>
      </c>
      <c r="F85" s="257"/>
      <c r="G85" s="129">
        <v>244</v>
      </c>
      <c r="H85" s="129"/>
      <c r="I85" s="112">
        <f>'пр 4'!H55</f>
        <v>13.91</v>
      </c>
      <c r="J85" s="112">
        <f>'пр 4'!I55</f>
        <v>6.71</v>
      </c>
      <c r="K85" s="112">
        <f>'пр 4'!J55</f>
        <v>6.71</v>
      </c>
    </row>
    <row r="86" spans="1:11" s="168" customFormat="1" ht="20.25" customHeight="1">
      <c r="A86" s="167" t="s">
        <v>235</v>
      </c>
      <c r="B86" s="170" t="s">
        <v>12</v>
      </c>
      <c r="C86" s="170" t="s">
        <v>10</v>
      </c>
      <c r="D86" s="174" t="s">
        <v>19</v>
      </c>
      <c r="E86" s="304" t="s">
        <v>148</v>
      </c>
      <c r="F86" s="305"/>
      <c r="G86" s="175">
        <v>244</v>
      </c>
      <c r="H86" s="175">
        <v>346</v>
      </c>
      <c r="I86" s="176">
        <f>'Ув.о бюдж.ассигн.'!I86</f>
        <v>6.77</v>
      </c>
      <c r="J86" s="176">
        <f>'Ув.о бюдж.ассигн.'!J86</f>
        <v>6.77</v>
      </c>
      <c r="K86" s="176">
        <f>'Ув.о бюдж.ассигн.'!K86</f>
        <v>6.77</v>
      </c>
    </row>
    <row r="87" spans="1:11" ht="81.75" customHeight="1">
      <c r="A87" s="72" t="s">
        <v>116</v>
      </c>
      <c r="B87" s="83" t="s">
        <v>12</v>
      </c>
      <c r="C87" s="83" t="s">
        <v>10</v>
      </c>
      <c r="D87" s="108" t="s">
        <v>19</v>
      </c>
      <c r="E87" s="250" t="s">
        <v>117</v>
      </c>
      <c r="F87" s="251"/>
      <c r="G87" s="109">
        <v>200</v>
      </c>
      <c r="H87" s="109"/>
      <c r="I87" s="115">
        <f>I90</f>
        <v>0.7</v>
      </c>
      <c r="J87" s="115">
        <f>J90</f>
        <v>0.7</v>
      </c>
      <c r="K87" s="115">
        <f>K90</f>
        <v>0.7</v>
      </c>
    </row>
    <row r="88" spans="1:11" s="79" customFormat="1" ht="22.5">
      <c r="A88" s="72" t="s">
        <v>112</v>
      </c>
      <c r="B88" s="70" t="s">
        <v>12</v>
      </c>
      <c r="C88" s="70" t="s">
        <v>10</v>
      </c>
      <c r="D88" s="70" t="s">
        <v>19</v>
      </c>
      <c r="E88" s="236" t="s">
        <v>117</v>
      </c>
      <c r="F88" s="249"/>
      <c r="G88" s="73" t="s">
        <v>16</v>
      </c>
      <c r="H88" s="73"/>
      <c r="I88" s="116">
        <f>I90</f>
        <v>0.7</v>
      </c>
      <c r="J88" s="116">
        <f>J90</f>
        <v>0.7</v>
      </c>
      <c r="K88" s="116">
        <f>K90</f>
        <v>0.7</v>
      </c>
    </row>
    <row r="89" spans="1:11" s="71" customFormat="1" ht="33.75">
      <c r="A89" s="72" t="s">
        <v>113</v>
      </c>
      <c r="B89" s="70" t="s">
        <v>12</v>
      </c>
      <c r="C89" s="70" t="s">
        <v>10</v>
      </c>
      <c r="D89" s="70" t="s">
        <v>19</v>
      </c>
      <c r="E89" s="236" t="s">
        <v>117</v>
      </c>
      <c r="F89" s="249"/>
      <c r="G89" s="70" t="s">
        <v>114</v>
      </c>
      <c r="H89" s="70"/>
      <c r="I89" s="116">
        <f>I90</f>
        <v>0.7</v>
      </c>
      <c r="J89" s="116">
        <f>J90</f>
        <v>0.7</v>
      </c>
      <c r="K89" s="116">
        <f>K90</f>
        <v>0.7</v>
      </c>
    </row>
    <row r="90" spans="1:11" s="71" customFormat="1" ht="36" customHeight="1">
      <c r="A90" s="72" t="s">
        <v>115</v>
      </c>
      <c r="B90" s="70" t="s">
        <v>12</v>
      </c>
      <c r="C90" s="70" t="s">
        <v>10</v>
      </c>
      <c r="D90" s="70" t="s">
        <v>19</v>
      </c>
      <c r="E90" s="236" t="s">
        <v>117</v>
      </c>
      <c r="F90" s="249"/>
      <c r="G90" s="70" t="s">
        <v>79</v>
      </c>
      <c r="H90" s="70"/>
      <c r="I90" s="116">
        <f>'пр 4'!H59</f>
        <v>0.7</v>
      </c>
      <c r="J90" s="116">
        <f>'пр 4'!I59</f>
        <v>0.7</v>
      </c>
      <c r="K90" s="116">
        <f>'пр 4'!J59</f>
        <v>0.7</v>
      </c>
    </row>
    <row r="91" spans="1:11" s="160" customFormat="1" ht="23.25" customHeight="1">
      <c r="A91" s="167" t="s">
        <v>235</v>
      </c>
      <c r="B91" s="157" t="s">
        <v>12</v>
      </c>
      <c r="C91" s="157" t="s">
        <v>10</v>
      </c>
      <c r="D91" s="157" t="s">
        <v>19</v>
      </c>
      <c r="E91" s="296" t="s">
        <v>117</v>
      </c>
      <c r="F91" s="298"/>
      <c r="G91" s="157" t="s">
        <v>79</v>
      </c>
      <c r="H91" s="157" t="s">
        <v>213</v>
      </c>
      <c r="I91" s="159">
        <f>'Ув.о бюдж.ассигн.'!I91</f>
        <v>0.7</v>
      </c>
      <c r="J91" s="159">
        <f>'Ув.о бюдж.ассигн.'!J91</f>
        <v>0.7</v>
      </c>
      <c r="K91" s="159">
        <f>'Ув.о бюдж.ассигн.'!K91</f>
        <v>0.7</v>
      </c>
    </row>
    <row r="92" spans="1:11" s="79" customFormat="1" ht="25.5">
      <c r="A92" s="86" t="s">
        <v>46</v>
      </c>
      <c r="B92" s="87" t="s">
        <v>12</v>
      </c>
      <c r="C92" s="87" t="s">
        <v>10</v>
      </c>
      <c r="D92" s="87" t="s">
        <v>45</v>
      </c>
      <c r="E92" s="248" t="s">
        <v>105</v>
      </c>
      <c r="F92" s="232"/>
      <c r="G92" s="87"/>
      <c r="H92" s="87"/>
      <c r="I92" s="115">
        <f aca="true" t="shared" si="3" ref="I92:K93">I95</f>
        <v>0</v>
      </c>
      <c r="J92" s="115">
        <f t="shared" si="3"/>
        <v>0</v>
      </c>
      <c r="K92" s="115">
        <f t="shared" si="3"/>
        <v>0</v>
      </c>
    </row>
    <row r="93" spans="1:11" s="71" customFormat="1" ht="23.25" customHeight="1">
      <c r="A93" s="106" t="s">
        <v>104</v>
      </c>
      <c r="B93" s="6">
        <v>716</v>
      </c>
      <c r="C93" s="6" t="s">
        <v>10</v>
      </c>
      <c r="D93" s="6" t="s">
        <v>45</v>
      </c>
      <c r="E93" s="240" t="s">
        <v>106</v>
      </c>
      <c r="F93" s="241"/>
      <c r="G93" s="6" t="s">
        <v>82</v>
      </c>
      <c r="H93" s="6"/>
      <c r="I93" s="116">
        <f t="shared" si="3"/>
        <v>0</v>
      </c>
      <c r="J93" s="116">
        <f t="shared" si="3"/>
        <v>0</v>
      </c>
      <c r="K93" s="116">
        <f t="shared" si="3"/>
        <v>0</v>
      </c>
    </row>
    <row r="94" spans="1:11" s="71" customFormat="1" ht="36" customHeight="1">
      <c r="A94" s="106" t="s">
        <v>108</v>
      </c>
      <c r="B94" s="6">
        <v>716</v>
      </c>
      <c r="C94" s="6" t="s">
        <v>10</v>
      </c>
      <c r="D94" s="6" t="s">
        <v>45</v>
      </c>
      <c r="E94" s="240" t="s">
        <v>106</v>
      </c>
      <c r="F94" s="241"/>
      <c r="G94" s="6" t="s">
        <v>82</v>
      </c>
      <c r="H94" s="6"/>
      <c r="I94" s="116">
        <f>I96</f>
        <v>0</v>
      </c>
      <c r="J94" s="116">
        <f>J96</f>
        <v>0</v>
      </c>
      <c r="K94" s="116">
        <f>K96</f>
        <v>0</v>
      </c>
    </row>
    <row r="95" spans="1:11" s="71" customFormat="1" ht="24">
      <c r="A95" s="78" t="s">
        <v>96</v>
      </c>
      <c r="B95" s="70" t="s">
        <v>12</v>
      </c>
      <c r="C95" s="70" t="s">
        <v>10</v>
      </c>
      <c r="D95" s="70" t="s">
        <v>45</v>
      </c>
      <c r="E95" s="250" t="s">
        <v>118</v>
      </c>
      <c r="F95" s="251"/>
      <c r="G95" s="70" t="s">
        <v>82</v>
      </c>
      <c r="H95" s="70"/>
      <c r="I95" s="116">
        <f>I96</f>
        <v>0</v>
      </c>
      <c r="J95" s="116">
        <f aca="true" t="shared" si="4" ref="J95:K97">J96</f>
        <v>0</v>
      </c>
      <c r="K95" s="116">
        <f t="shared" si="4"/>
        <v>0</v>
      </c>
    </row>
    <row r="96" spans="1:11" ht="12.75">
      <c r="A96" s="78" t="s">
        <v>97</v>
      </c>
      <c r="B96" s="70" t="s">
        <v>12</v>
      </c>
      <c r="C96" s="70" t="s">
        <v>10</v>
      </c>
      <c r="D96" s="70" t="s">
        <v>45</v>
      </c>
      <c r="E96" s="252" t="s">
        <v>118</v>
      </c>
      <c r="F96" s="253"/>
      <c r="G96" s="70"/>
      <c r="H96" s="70"/>
      <c r="I96" s="116">
        <f>I97</f>
        <v>0</v>
      </c>
      <c r="J96" s="116">
        <f t="shared" si="4"/>
        <v>0</v>
      </c>
      <c r="K96" s="116">
        <f t="shared" si="4"/>
        <v>0</v>
      </c>
    </row>
    <row r="97" spans="1:11" ht="12.75">
      <c r="A97" s="78" t="s">
        <v>15</v>
      </c>
      <c r="B97" s="70" t="s">
        <v>12</v>
      </c>
      <c r="C97" s="70" t="s">
        <v>10</v>
      </c>
      <c r="D97" s="70" t="s">
        <v>45</v>
      </c>
      <c r="E97" s="252" t="s">
        <v>118</v>
      </c>
      <c r="F97" s="253"/>
      <c r="G97" s="70" t="s">
        <v>16</v>
      </c>
      <c r="H97" s="70"/>
      <c r="I97" s="116">
        <f>I98</f>
        <v>0</v>
      </c>
      <c r="J97" s="116">
        <f t="shared" si="4"/>
        <v>0</v>
      </c>
      <c r="K97" s="116">
        <f t="shared" si="4"/>
        <v>0</v>
      </c>
    </row>
    <row r="98" spans="1:11" ht="12.75">
      <c r="A98" s="78" t="s">
        <v>20</v>
      </c>
      <c r="B98" s="70" t="s">
        <v>12</v>
      </c>
      <c r="C98" s="70" t="s">
        <v>10</v>
      </c>
      <c r="D98" s="70" t="s">
        <v>45</v>
      </c>
      <c r="E98" s="271" t="s">
        <v>118</v>
      </c>
      <c r="F98" s="272"/>
      <c r="G98" s="70" t="s">
        <v>79</v>
      </c>
      <c r="H98" s="70"/>
      <c r="I98" s="116">
        <f>'пр 4'!H66</f>
        <v>0</v>
      </c>
      <c r="J98" s="116">
        <f>'пр 4'!I66</f>
        <v>0</v>
      </c>
      <c r="K98" s="116">
        <f>'пр 4'!J66</f>
        <v>0</v>
      </c>
    </row>
    <row r="99" spans="1:11" s="168" customFormat="1" ht="12.75" customHeight="1">
      <c r="A99" s="167" t="s">
        <v>234</v>
      </c>
      <c r="B99" s="157" t="s">
        <v>12</v>
      </c>
      <c r="C99" s="157" t="s">
        <v>10</v>
      </c>
      <c r="D99" s="157" t="s">
        <v>45</v>
      </c>
      <c r="E99" s="303" t="s">
        <v>118</v>
      </c>
      <c r="F99" s="300"/>
      <c r="G99" s="157" t="s">
        <v>79</v>
      </c>
      <c r="H99" s="173" t="s">
        <v>218</v>
      </c>
      <c r="I99" s="159">
        <f>'Ув.о бюдж.ассигн.'!I99</f>
        <v>763.5</v>
      </c>
      <c r="J99" s="159">
        <f>'Ув.о бюдж.ассигн.'!J99</f>
        <v>0</v>
      </c>
      <c r="K99" s="159">
        <f>'Ув.о бюдж.ассигн.'!K99</f>
        <v>0</v>
      </c>
    </row>
    <row r="100" spans="1:11" ht="12.75">
      <c r="A100" s="86" t="s">
        <v>28</v>
      </c>
      <c r="B100" s="87" t="s">
        <v>12</v>
      </c>
      <c r="C100" s="87" t="s">
        <v>10</v>
      </c>
      <c r="D100" s="154" t="s">
        <v>26</v>
      </c>
      <c r="E100" s="248" t="s">
        <v>105</v>
      </c>
      <c r="F100" s="232"/>
      <c r="G100" s="155" t="s">
        <v>82</v>
      </c>
      <c r="H100" s="155"/>
      <c r="I100" s="115">
        <f>I101</f>
        <v>60</v>
      </c>
      <c r="J100" s="115">
        <f>J101</f>
        <v>100</v>
      </c>
      <c r="K100" s="115">
        <f>K101</f>
        <v>100</v>
      </c>
    </row>
    <row r="101" spans="1:11" ht="12.75" customHeight="1">
      <c r="A101" s="106" t="s">
        <v>104</v>
      </c>
      <c r="B101" s="6">
        <v>716</v>
      </c>
      <c r="C101" s="6" t="s">
        <v>10</v>
      </c>
      <c r="D101" s="6" t="s">
        <v>26</v>
      </c>
      <c r="E101" s="228" t="s">
        <v>109</v>
      </c>
      <c r="F101" s="230"/>
      <c r="G101" s="6" t="s">
        <v>82</v>
      </c>
      <c r="H101" s="6"/>
      <c r="I101" s="116">
        <f>I104</f>
        <v>60</v>
      </c>
      <c r="J101" s="116">
        <f>J104</f>
        <v>100</v>
      </c>
      <c r="K101" s="116">
        <f>K104</f>
        <v>100</v>
      </c>
    </row>
    <row r="102" spans="1:11" ht="12.75" customHeight="1">
      <c r="A102" s="106" t="s">
        <v>108</v>
      </c>
      <c r="B102" s="6">
        <v>716</v>
      </c>
      <c r="C102" s="6" t="s">
        <v>10</v>
      </c>
      <c r="D102" s="6" t="s">
        <v>26</v>
      </c>
      <c r="E102" s="228" t="s">
        <v>109</v>
      </c>
      <c r="F102" s="230"/>
      <c r="G102" s="6" t="s">
        <v>82</v>
      </c>
      <c r="H102" s="6"/>
      <c r="I102" s="116">
        <f>I104</f>
        <v>60</v>
      </c>
      <c r="J102" s="116">
        <f>J104</f>
        <v>100</v>
      </c>
      <c r="K102" s="116">
        <f>K104</f>
        <v>100</v>
      </c>
    </row>
    <row r="103" spans="1:11" ht="12.75" customHeight="1">
      <c r="A103" s="90" t="s">
        <v>60</v>
      </c>
      <c r="B103" s="70" t="s">
        <v>12</v>
      </c>
      <c r="C103" s="70" t="s">
        <v>10</v>
      </c>
      <c r="D103" s="70" t="s">
        <v>26</v>
      </c>
      <c r="E103" s="228" t="s">
        <v>109</v>
      </c>
      <c r="F103" s="230"/>
      <c r="G103" s="70"/>
      <c r="H103" s="70"/>
      <c r="I103" s="116">
        <f aca="true" t="shared" si="5" ref="I103:K104">I104</f>
        <v>60</v>
      </c>
      <c r="J103" s="116">
        <f t="shared" si="5"/>
        <v>100</v>
      </c>
      <c r="K103" s="116">
        <f t="shared" si="5"/>
        <v>100</v>
      </c>
    </row>
    <row r="104" spans="1:11" ht="23.25" customHeight="1">
      <c r="A104" s="88" t="s">
        <v>62</v>
      </c>
      <c r="B104" s="70" t="s">
        <v>12</v>
      </c>
      <c r="C104" s="70" t="s">
        <v>10</v>
      </c>
      <c r="D104" s="70" t="s">
        <v>26</v>
      </c>
      <c r="E104" s="228" t="s">
        <v>120</v>
      </c>
      <c r="F104" s="230"/>
      <c r="G104" s="70" t="s">
        <v>86</v>
      </c>
      <c r="H104" s="70"/>
      <c r="I104" s="116">
        <f t="shared" si="5"/>
        <v>60</v>
      </c>
      <c r="J104" s="116">
        <f t="shared" si="5"/>
        <v>100</v>
      </c>
      <c r="K104" s="116">
        <f t="shared" si="5"/>
        <v>100</v>
      </c>
    </row>
    <row r="105" spans="1:11" ht="12.75">
      <c r="A105" s="72" t="s">
        <v>89</v>
      </c>
      <c r="B105" s="70" t="s">
        <v>12</v>
      </c>
      <c r="C105" s="70" t="s">
        <v>10</v>
      </c>
      <c r="D105" s="70" t="s">
        <v>26</v>
      </c>
      <c r="E105" s="228" t="s">
        <v>120</v>
      </c>
      <c r="F105" s="230"/>
      <c r="G105" s="70" t="s">
        <v>86</v>
      </c>
      <c r="H105" s="70"/>
      <c r="I105" s="116">
        <f>'пр 4'!H72</f>
        <v>60</v>
      </c>
      <c r="J105" s="116">
        <f>'пр 4'!I72</f>
        <v>100</v>
      </c>
      <c r="K105" s="116">
        <f>'пр 4'!J72</f>
        <v>100</v>
      </c>
    </row>
    <row r="106" spans="1:11" s="168" customFormat="1" ht="22.5">
      <c r="A106" s="167" t="s">
        <v>233</v>
      </c>
      <c r="B106" s="157" t="s">
        <v>12</v>
      </c>
      <c r="C106" s="157" t="s">
        <v>10</v>
      </c>
      <c r="D106" s="157" t="s">
        <v>26</v>
      </c>
      <c r="E106" s="290" t="s">
        <v>120</v>
      </c>
      <c r="F106" s="291"/>
      <c r="G106" s="157" t="s">
        <v>86</v>
      </c>
      <c r="H106" s="171" t="s">
        <v>219</v>
      </c>
      <c r="I106" s="159">
        <f>'Ув.о бюдж.ассигн.'!I106</f>
        <v>100</v>
      </c>
      <c r="J106" s="159">
        <f>'Ув.о бюдж.ассигн.'!J106</f>
        <v>100</v>
      </c>
      <c r="K106" s="159">
        <f>'Ув.о бюдж.ассигн.'!K106</f>
        <v>100</v>
      </c>
    </row>
    <row r="107" spans="1:11" ht="12.75">
      <c r="A107" s="91" t="s">
        <v>30</v>
      </c>
      <c r="B107" s="87" t="s">
        <v>12</v>
      </c>
      <c r="C107" s="92" t="s">
        <v>11</v>
      </c>
      <c r="D107" s="92"/>
      <c r="E107" s="248"/>
      <c r="F107" s="232"/>
      <c r="G107" s="105"/>
      <c r="H107" s="105"/>
      <c r="I107" s="115">
        <f>I108</f>
        <v>151.6</v>
      </c>
      <c r="J107" s="115">
        <f>J108</f>
        <v>147.7</v>
      </c>
      <c r="K107" s="115">
        <f>K108</f>
        <v>153.1</v>
      </c>
    </row>
    <row r="108" spans="1:11" ht="25.5">
      <c r="A108" s="94" t="s">
        <v>31</v>
      </c>
      <c r="B108" s="70" t="s">
        <v>12</v>
      </c>
      <c r="C108" s="75" t="s">
        <v>11</v>
      </c>
      <c r="D108" s="75" t="s">
        <v>32</v>
      </c>
      <c r="E108" s="228" t="s">
        <v>105</v>
      </c>
      <c r="F108" s="230"/>
      <c r="G108" s="105" t="s">
        <v>82</v>
      </c>
      <c r="H108" s="105"/>
      <c r="I108" s="116">
        <f>I110</f>
        <v>151.6</v>
      </c>
      <c r="J108" s="116">
        <f>J110</f>
        <v>147.7</v>
      </c>
      <c r="K108" s="116">
        <f>K110</f>
        <v>153.1</v>
      </c>
    </row>
    <row r="109" spans="1:11" ht="12.75" customHeight="1">
      <c r="A109" s="106" t="s">
        <v>104</v>
      </c>
      <c r="B109" s="6">
        <v>716</v>
      </c>
      <c r="C109" s="75" t="s">
        <v>11</v>
      </c>
      <c r="D109" s="75" t="s">
        <v>32</v>
      </c>
      <c r="E109" s="228" t="s">
        <v>121</v>
      </c>
      <c r="F109" s="230"/>
      <c r="G109" s="6" t="s">
        <v>82</v>
      </c>
      <c r="H109" s="6"/>
      <c r="I109" s="116">
        <f>I110</f>
        <v>151.6</v>
      </c>
      <c r="J109" s="116">
        <f>J110</f>
        <v>147.7</v>
      </c>
      <c r="K109" s="116">
        <f>K110</f>
        <v>153.1</v>
      </c>
    </row>
    <row r="110" spans="1:11" ht="37.5" customHeight="1">
      <c r="A110" s="95" t="s">
        <v>63</v>
      </c>
      <c r="B110" s="70" t="s">
        <v>12</v>
      </c>
      <c r="C110" s="75" t="s">
        <v>11</v>
      </c>
      <c r="D110" s="75" t="s">
        <v>32</v>
      </c>
      <c r="E110" s="228" t="s">
        <v>122</v>
      </c>
      <c r="F110" s="230"/>
      <c r="G110" s="105"/>
      <c r="H110" s="105"/>
      <c r="I110" s="116">
        <f>I111+I116</f>
        <v>151.6</v>
      </c>
      <c r="J110" s="116">
        <f>J111+J116</f>
        <v>147.7</v>
      </c>
      <c r="K110" s="116">
        <f>K111+K116</f>
        <v>153.1</v>
      </c>
    </row>
    <row r="111" spans="1:11" ht="22.5">
      <c r="A111" s="8" t="s">
        <v>110</v>
      </c>
      <c r="B111" s="5" t="s">
        <v>12</v>
      </c>
      <c r="C111" s="75" t="s">
        <v>11</v>
      </c>
      <c r="D111" s="75" t="s">
        <v>32</v>
      </c>
      <c r="E111" s="228" t="s">
        <v>122</v>
      </c>
      <c r="F111" s="230"/>
      <c r="G111" s="5" t="s">
        <v>103</v>
      </c>
      <c r="H111" s="5"/>
      <c r="I111" s="116">
        <f>I114+I112</f>
        <v>143.22</v>
      </c>
      <c r="J111" s="116">
        <f>J114+J112</f>
        <v>130.2</v>
      </c>
      <c r="K111" s="116">
        <f>K114+K112</f>
        <v>130.2</v>
      </c>
    </row>
    <row r="112" spans="1:11" ht="22.5">
      <c r="A112" s="72" t="s">
        <v>111</v>
      </c>
      <c r="B112" s="70" t="s">
        <v>12</v>
      </c>
      <c r="C112" s="75" t="s">
        <v>11</v>
      </c>
      <c r="D112" s="75" t="s">
        <v>32</v>
      </c>
      <c r="E112" s="228" t="s">
        <v>122</v>
      </c>
      <c r="F112" s="230"/>
      <c r="G112" s="70" t="s">
        <v>75</v>
      </c>
      <c r="H112" s="70"/>
      <c r="I112" s="116">
        <f>'пр 4'!H78</f>
        <v>110</v>
      </c>
      <c r="J112" s="116">
        <f>'пр 4'!I78</f>
        <v>100</v>
      </c>
      <c r="K112" s="116">
        <f>'пр 4'!J78</f>
        <v>100</v>
      </c>
    </row>
    <row r="113" spans="1:11" s="168" customFormat="1" ht="12.75">
      <c r="A113" s="167" t="s">
        <v>209</v>
      </c>
      <c r="B113" s="157" t="s">
        <v>12</v>
      </c>
      <c r="C113" s="157" t="s">
        <v>11</v>
      </c>
      <c r="D113" s="157" t="s">
        <v>32</v>
      </c>
      <c r="E113" s="290" t="s">
        <v>122</v>
      </c>
      <c r="F113" s="291"/>
      <c r="G113" s="157" t="s">
        <v>75</v>
      </c>
      <c r="H113" s="157" t="s">
        <v>202</v>
      </c>
      <c r="I113" s="159">
        <f>'Ув.о бюдж.ассигн.'!I113</f>
        <v>100</v>
      </c>
      <c r="J113" s="159">
        <f>'Ув.о бюдж.ассигн.'!J113</f>
        <v>100</v>
      </c>
      <c r="K113" s="159">
        <f>'Ув.о бюдж.ассигн.'!K113</f>
        <v>100</v>
      </c>
    </row>
    <row r="114" spans="1:11" ht="12.75">
      <c r="A114" s="72" t="s">
        <v>18</v>
      </c>
      <c r="B114" s="70" t="s">
        <v>12</v>
      </c>
      <c r="C114" s="75" t="s">
        <v>11</v>
      </c>
      <c r="D114" s="75" t="s">
        <v>32</v>
      </c>
      <c r="E114" s="228" t="s">
        <v>122</v>
      </c>
      <c r="F114" s="230"/>
      <c r="G114" s="70" t="s">
        <v>102</v>
      </c>
      <c r="H114" s="70"/>
      <c r="I114" s="116">
        <f>'пр 4'!H79</f>
        <v>33.22</v>
      </c>
      <c r="J114" s="116">
        <f>'пр 4'!I79</f>
        <v>30.2</v>
      </c>
      <c r="K114" s="116">
        <f>'пр 4'!J79</f>
        <v>30.2</v>
      </c>
    </row>
    <row r="115" spans="1:11" s="168" customFormat="1" ht="12.75">
      <c r="A115" s="167" t="s">
        <v>18</v>
      </c>
      <c r="B115" s="157" t="s">
        <v>12</v>
      </c>
      <c r="C115" s="157" t="s">
        <v>11</v>
      </c>
      <c r="D115" s="157" t="s">
        <v>32</v>
      </c>
      <c r="E115" s="290" t="s">
        <v>122</v>
      </c>
      <c r="F115" s="291"/>
      <c r="G115" s="157" t="s">
        <v>102</v>
      </c>
      <c r="H115" s="157" t="s">
        <v>203</v>
      </c>
      <c r="I115" s="159">
        <f>'Ув.о бюдж.ассигн.'!I115</f>
        <v>30.2</v>
      </c>
      <c r="J115" s="159">
        <f>'Ув.о бюдж.ассигн.'!J115</f>
        <v>30.2</v>
      </c>
      <c r="K115" s="159">
        <f>'Ув.о бюдж.ассигн.'!K115</f>
        <v>30.2</v>
      </c>
    </row>
    <row r="116" spans="1:11" ht="22.5" customHeight="1">
      <c r="A116" s="88" t="s">
        <v>112</v>
      </c>
      <c r="B116" s="87" t="s">
        <v>12</v>
      </c>
      <c r="C116" s="75" t="s">
        <v>11</v>
      </c>
      <c r="D116" s="75" t="s">
        <v>32</v>
      </c>
      <c r="E116" s="228" t="s">
        <v>122</v>
      </c>
      <c r="F116" s="229"/>
      <c r="G116" s="83" t="s">
        <v>16</v>
      </c>
      <c r="H116" s="83"/>
      <c r="I116" s="115">
        <f>I118</f>
        <v>8.379999999999999</v>
      </c>
      <c r="J116" s="115">
        <f>J118</f>
        <v>17.5</v>
      </c>
      <c r="K116" s="115">
        <f>K118</f>
        <v>22.9</v>
      </c>
    </row>
    <row r="117" spans="1:11" ht="33.75" customHeight="1">
      <c r="A117" s="72" t="s">
        <v>119</v>
      </c>
      <c r="B117" s="70" t="s">
        <v>12</v>
      </c>
      <c r="C117" s="75" t="s">
        <v>11</v>
      </c>
      <c r="D117" s="75" t="s">
        <v>32</v>
      </c>
      <c r="E117" s="228" t="s">
        <v>122</v>
      </c>
      <c r="F117" s="229"/>
      <c r="G117" s="70" t="s">
        <v>114</v>
      </c>
      <c r="H117" s="70"/>
      <c r="I117" s="116">
        <f>I118</f>
        <v>8.379999999999999</v>
      </c>
      <c r="J117" s="116">
        <f>J118</f>
        <v>17.5</v>
      </c>
      <c r="K117" s="116">
        <f>K118</f>
        <v>22.9</v>
      </c>
    </row>
    <row r="118" spans="1:11" ht="33.75">
      <c r="A118" s="72" t="s">
        <v>115</v>
      </c>
      <c r="B118" s="70" t="s">
        <v>12</v>
      </c>
      <c r="C118" s="75" t="s">
        <v>11</v>
      </c>
      <c r="D118" s="75" t="s">
        <v>32</v>
      </c>
      <c r="E118" s="228" t="s">
        <v>122</v>
      </c>
      <c r="F118" s="229"/>
      <c r="G118" s="70" t="s">
        <v>79</v>
      </c>
      <c r="H118" s="70"/>
      <c r="I118" s="116">
        <f>'пр 4'!H82</f>
        <v>8.379999999999999</v>
      </c>
      <c r="J118" s="116">
        <f>'пр 4'!I82</f>
        <v>17.5</v>
      </c>
      <c r="K118" s="116">
        <f>'пр 4'!J82</f>
        <v>22.9</v>
      </c>
    </row>
    <row r="119" spans="1:11" s="168" customFormat="1" ht="25.5" customHeight="1">
      <c r="A119" s="167" t="s">
        <v>235</v>
      </c>
      <c r="B119" s="157" t="s">
        <v>12</v>
      </c>
      <c r="C119" s="157" t="s">
        <v>11</v>
      </c>
      <c r="D119" s="157" t="s">
        <v>32</v>
      </c>
      <c r="E119" s="290" t="s">
        <v>122</v>
      </c>
      <c r="F119" s="295"/>
      <c r="G119" s="157" t="s">
        <v>79</v>
      </c>
      <c r="H119" s="171" t="s">
        <v>213</v>
      </c>
      <c r="I119" s="159">
        <f>'Ув.о бюдж.ассигн.'!I119</f>
        <v>7.1</v>
      </c>
      <c r="J119" s="159">
        <f>'Ув.о бюдж.ассигн.'!J119</f>
        <v>8.6</v>
      </c>
      <c r="K119" s="159">
        <f>'Ув.о бюдж.ассигн.'!K119</f>
        <v>14.3</v>
      </c>
    </row>
    <row r="120" spans="1:11" ht="12.75" customHeight="1">
      <c r="A120" s="91" t="s">
        <v>123</v>
      </c>
      <c r="B120" s="87" t="s">
        <v>12</v>
      </c>
      <c r="C120" s="92" t="s">
        <v>32</v>
      </c>
      <c r="D120" s="92"/>
      <c r="E120" s="248"/>
      <c r="F120" s="232"/>
      <c r="G120" s="105"/>
      <c r="H120" s="105"/>
      <c r="I120" s="115">
        <f>I121+I130</f>
        <v>100</v>
      </c>
      <c r="J120" s="115">
        <f>J121+J130</f>
        <v>100</v>
      </c>
      <c r="K120" s="115">
        <f>K121+K130</f>
        <v>100</v>
      </c>
    </row>
    <row r="121" spans="1:11" ht="51">
      <c r="A121" s="94" t="s">
        <v>64</v>
      </c>
      <c r="B121" s="83" t="s">
        <v>12</v>
      </c>
      <c r="C121" s="84" t="s">
        <v>32</v>
      </c>
      <c r="D121" s="84" t="s">
        <v>51</v>
      </c>
      <c r="E121" s="231" t="s">
        <v>105</v>
      </c>
      <c r="F121" s="232"/>
      <c r="G121" s="107" t="s">
        <v>82</v>
      </c>
      <c r="H121" s="107"/>
      <c r="I121" s="115">
        <f aca="true" t="shared" si="6" ref="I121:K127">I122</f>
        <v>50</v>
      </c>
      <c r="J121" s="115">
        <f t="shared" si="6"/>
        <v>50</v>
      </c>
      <c r="K121" s="115">
        <f t="shared" si="6"/>
        <v>50</v>
      </c>
    </row>
    <row r="122" spans="1:11" ht="25.5">
      <c r="A122" s="106" t="s">
        <v>104</v>
      </c>
      <c r="B122" s="6">
        <v>716</v>
      </c>
      <c r="C122" s="75" t="s">
        <v>32</v>
      </c>
      <c r="D122" s="75" t="s">
        <v>51</v>
      </c>
      <c r="E122" s="228" t="s">
        <v>109</v>
      </c>
      <c r="F122" s="230"/>
      <c r="G122" s="6" t="s">
        <v>82</v>
      </c>
      <c r="H122" s="6"/>
      <c r="I122" s="116">
        <f t="shared" si="6"/>
        <v>50</v>
      </c>
      <c r="J122" s="116">
        <f t="shared" si="6"/>
        <v>50</v>
      </c>
      <c r="K122" s="116">
        <f t="shared" si="6"/>
        <v>50</v>
      </c>
    </row>
    <row r="123" spans="1:11" ht="38.25">
      <c r="A123" s="106" t="s">
        <v>108</v>
      </c>
      <c r="B123" s="6">
        <v>716</v>
      </c>
      <c r="C123" s="75" t="s">
        <v>32</v>
      </c>
      <c r="D123" s="75" t="s">
        <v>51</v>
      </c>
      <c r="E123" s="228" t="s">
        <v>109</v>
      </c>
      <c r="F123" s="230"/>
      <c r="G123" s="6" t="s">
        <v>82</v>
      </c>
      <c r="H123" s="6"/>
      <c r="I123" s="116">
        <f t="shared" si="6"/>
        <v>50</v>
      </c>
      <c r="J123" s="116">
        <f t="shared" si="6"/>
        <v>50</v>
      </c>
      <c r="K123" s="116">
        <f t="shared" si="6"/>
        <v>50</v>
      </c>
    </row>
    <row r="124" spans="1:11" ht="38.25">
      <c r="A124" s="29" t="s">
        <v>60</v>
      </c>
      <c r="B124" s="6">
        <v>716</v>
      </c>
      <c r="C124" s="75" t="s">
        <v>32</v>
      </c>
      <c r="D124" s="75" t="s">
        <v>51</v>
      </c>
      <c r="E124" s="228" t="s">
        <v>109</v>
      </c>
      <c r="F124" s="230"/>
      <c r="G124" s="6" t="s">
        <v>82</v>
      </c>
      <c r="H124" s="6"/>
      <c r="I124" s="116">
        <f>I125</f>
        <v>50</v>
      </c>
      <c r="J124" s="116">
        <f t="shared" si="6"/>
        <v>50</v>
      </c>
      <c r="K124" s="116">
        <f t="shared" si="6"/>
        <v>50</v>
      </c>
    </row>
    <row r="125" spans="1:11" ht="22.5">
      <c r="A125" s="8" t="s">
        <v>166</v>
      </c>
      <c r="B125" s="6">
        <v>716</v>
      </c>
      <c r="C125" s="75" t="s">
        <v>32</v>
      </c>
      <c r="D125" s="75" t="s">
        <v>51</v>
      </c>
      <c r="E125" s="228" t="s">
        <v>124</v>
      </c>
      <c r="F125" s="230"/>
      <c r="G125" s="6" t="s">
        <v>82</v>
      </c>
      <c r="H125" s="6"/>
      <c r="I125" s="116">
        <f t="shared" si="6"/>
        <v>50</v>
      </c>
      <c r="J125" s="116">
        <f t="shared" si="6"/>
        <v>50</v>
      </c>
      <c r="K125" s="116">
        <f t="shared" si="6"/>
        <v>50</v>
      </c>
    </row>
    <row r="126" spans="1:11" ht="27" customHeight="1">
      <c r="A126" s="88" t="s">
        <v>112</v>
      </c>
      <c r="B126" s="87" t="s">
        <v>12</v>
      </c>
      <c r="C126" s="75" t="s">
        <v>32</v>
      </c>
      <c r="D126" s="75" t="s">
        <v>51</v>
      </c>
      <c r="E126" s="228" t="s">
        <v>124</v>
      </c>
      <c r="F126" s="230"/>
      <c r="G126" s="83" t="s">
        <v>16</v>
      </c>
      <c r="H126" s="83"/>
      <c r="I126" s="115">
        <f t="shared" si="6"/>
        <v>50</v>
      </c>
      <c r="J126" s="115">
        <f t="shared" si="6"/>
        <v>50</v>
      </c>
      <c r="K126" s="115">
        <f t="shared" si="6"/>
        <v>50</v>
      </c>
    </row>
    <row r="127" spans="1:11" ht="33.75">
      <c r="A127" s="72" t="s">
        <v>119</v>
      </c>
      <c r="B127" s="70" t="s">
        <v>12</v>
      </c>
      <c r="C127" s="75" t="s">
        <v>32</v>
      </c>
      <c r="D127" s="75" t="s">
        <v>51</v>
      </c>
      <c r="E127" s="228" t="s">
        <v>124</v>
      </c>
      <c r="F127" s="230"/>
      <c r="G127" s="70" t="s">
        <v>114</v>
      </c>
      <c r="H127" s="70"/>
      <c r="I127" s="116">
        <f t="shared" si="6"/>
        <v>50</v>
      </c>
      <c r="J127" s="116">
        <f t="shared" si="6"/>
        <v>50</v>
      </c>
      <c r="K127" s="116">
        <f t="shared" si="6"/>
        <v>50</v>
      </c>
    </row>
    <row r="128" spans="1:11" ht="33.75">
      <c r="A128" s="72" t="s">
        <v>115</v>
      </c>
      <c r="B128" s="70" t="s">
        <v>12</v>
      </c>
      <c r="C128" s="75" t="s">
        <v>32</v>
      </c>
      <c r="D128" s="75" t="s">
        <v>51</v>
      </c>
      <c r="E128" s="228" t="s">
        <v>124</v>
      </c>
      <c r="F128" s="230"/>
      <c r="G128" s="70" t="s">
        <v>79</v>
      </c>
      <c r="H128" s="70"/>
      <c r="I128" s="116">
        <f>'пр 4'!H91</f>
        <v>50</v>
      </c>
      <c r="J128" s="116">
        <f>'пр 4'!I91</f>
        <v>50</v>
      </c>
      <c r="K128" s="116">
        <f>'пр 4'!J91</f>
        <v>50</v>
      </c>
    </row>
    <row r="129" spans="1:11" s="168" customFormat="1" ht="12.75">
      <c r="A129" s="167" t="s">
        <v>210</v>
      </c>
      <c r="B129" s="157" t="s">
        <v>12</v>
      </c>
      <c r="C129" s="157" t="s">
        <v>32</v>
      </c>
      <c r="D129" s="157" t="s">
        <v>51</v>
      </c>
      <c r="E129" s="290" t="s">
        <v>124</v>
      </c>
      <c r="F129" s="291"/>
      <c r="G129" s="157" t="s">
        <v>79</v>
      </c>
      <c r="H129" s="171" t="s">
        <v>204</v>
      </c>
      <c r="I129" s="159">
        <f>'Ув.о бюдж.ассигн.'!I129</f>
        <v>50</v>
      </c>
      <c r="J129" s="159">
        <f>'Ув.о бюдж.ассигн.'!J129</f>
        <v>50</v>
      </c>
      <c r="K129" s="159">
        <f>'Ув.о бюдж.ассигн.'!K129</f>
        <v>50</v>
      </c>
    </row>
    <row r="130" spans="1:11" ht="12.75">
      <c r="A130" s="94" t="s">
        <v>66</v>
      </c>
      <c r="B130" s="83" t="s">
        <v>12</v>
      </c>
      <c r="C130" s="84" t="s">
        <v>32</v>
      </c>
      <c r="D130" s="84" t="s">
        <v>65</v>
      </c>
      <c r="E130" s="231" t="s">
        <v>105</v>
      </c>
      <c r="F130" s="232"/>
      <c r="G130" s="107" t="s">
        <v>82</v>
      </c>
      <c r="H130" s="107"/>
      <c r="I130" s="115">
        <f aca="true" t="shared" si="7" ref="I130:K136">I131</f>
        <v>50</v>
      </c>
      <c r="J130" s="115">
        <f t="shared" si="7"/>
        <v>50</v>
      </c>
      <c r="K130" s="115">
        <f t="shared" si="7"/>
        <v>50</v>
      </c>
    </row>
    <row r="131" spans="1:11" ht="25.5">
      <c r="A131" s="106" t="s">
        <v>104</v>
      </c>
      <c r="B131" s="6">
        <v>716</v>
      </c>
      <c r="C131" s="84" t="s">
        <v>32</v>
      </c>
      <c r="D131" s="84" t="s">
        <v>65</v>
      </c>
      <c r="E131" s="228" t="s">
        <v>109</v>
      </c>
      <c r="F131" s="230"/>
      <c r="G131" s="6" t="s">
        <v>82</v>
      </c>
      <c r="H131" s="6"/>
      <c r="I131" s="116">
        <f t="shared" si="7"/>
        <v>50</v>
      </c>
      <c r="J131" s="116">
        <f t="shared" si="7"/>
        <v>50</v>
      </c>
      <c r="K131" s="116">
        <f t="shared" si="7"/>
        <v>50</v>
      </c>
    </row>
    <row r="132" spans="1:11" ht="36.75" customHeight="1">
      <c r="A132" s="106" t="s">
        <v>108</v>
      </c>
      <c r="B132" s="6">
        <v>716</v>
      </c>
      <c r="C132" s="84" t="s">
        <v>32</v>
      </c>
      <c r="D132" s="84" t="s">
        <v>65</v>
      </c>
      <c r="E132" s="228" t="s">
        <v>109</v>
      </c>
      <c r="F132" s="230"/>
      <c r="G132" s="6" t="s">
        <v>82</v>
      </c>
      <c r="H132" s="6"/>
      <c r="I132" s="116">
        <f t="shared" si="7"/>
        <v>50</v>
      </c>
      <c r="J132" s="116">
        <f t="shared" si="7"/>
        <v>50</v>
      </c>
      <c r="K132" s="116">
        <f t="shared" si="7"/>
        <v>50</v>
      </c>
    </row>
    <row r="133" spans="1:11" ht="40.5" customHeight="1">
      <c r="A133" s="29" t="s">
        <v>60</v>
      </c>
      <c r="B133" s="6">
        <v>716</v>
      </c>
      <c r="C133" s="84" t="s">
        <v>32</v>
      </c>
      <c r="D133" s="84" t="s">
        <v>65</v>
      </c>
      <c r="E133" s="228" t="s">
        <v>109</v>
      </c>
      <c r="F133" s="230"/>
      <c r="G133" s="6" t="s">
        <v>82</v>
      </c>
      <c r="H133" s="6"/>
      <c r="I133" s="116">
        <f t="shared" si="7"/>
        <v>50</v>
      </c>
      <c r="J133" s="116">
        <f t="shared" si="7"/>
        <v>50</v>
      </c>
      <c r="K133" s="116">
        <f t="shared" si="7"/>
        <v>50</v>
      </c>
    </row>
    <row r="134" spans="1:11" ht="33.75">
      <c r="A134" s="8" t="s">
        <v>165</v>
      </c>
      <c r="B134" s="6">
        <v>716</v>
      </c>
      <c r="C134" s="84" t="s">
        <v>32</v>
      </c>
      <c r="D134" s="84" t="s">
        <v>65</v>
      </c>
      <c r="E134" s="228" t="s">
        <v>125</v>
      </c>
      <c r="F134" s="230"/>
      <c r="G134" s="6" t="s">
        <v>82</v>
      </c>
      <c r="H134" s="6"/>
      <c r="I134" s="116">
        <f t="shared" si="7"/>
        <v>50</v>
      </c>
      <c r="J134" s="116">
        <f t="shared" si="7"/>
        <v>50</v>
      </c>
      <c r="K134" s="116">
        <f t="shared" si="7"/>
        <v>50</v>
      </c>
    </row>
    <row r="135" spans="1:11" ht="22.5">
      <c r="A135" s="88" t="s">
        <v>112</v>
      </c>
      <c r="B135" s="87" t="s">
        <v>12</v>
      </c>
      <c r="C135" s="84" t="s">
        <v>32</v>
      </c>
      <c r="D135" s="84" t="s">
        <v>65</v>
      </c>
      <c r="E135" s="228" t="s">
        <v>125</v>
      </c>
      <c r="F135" s="230"/>
      <c r="G135" s="83" t="s">
        <v>16</v>
      </c>
      <c r="H135" s="83"/>
      <c r="I135" s="115">
        <f t="shared" si="7"/>
        <v>50</v>
      </c>
      <c r="J135" s="115">
        <f t="shared" si="7"/>
        <v>50</v>
      </c>
      <c r="K135" s="115">
        <f t="shared" si="7"/>
        <v>50</v>
      </c>
    </row>
    <row r="136" spans="1:11" ht="33.75">
      <c r="A136" s="72" t="s">
        <v>119</v>
      </c>
      <c r="B136" s="70" t="s">
        <v>12</v>
      </c>
      <c r="C136" s="84" t="s">
        <v>32</v>
      </c>
      <c r="D136" s="84" t="s">
        <v>65</v>
      </c>
      <c r="E136" s="228" t="s">
        <v>125</v>
      </c>
      <c r="F136" s="230"/>
      <c r="G136" s="70" t="s">
        <v>114</v>
      </c>
      <c r="H136" s="70"/>
      <c r="I136" s="116">
        <f t="shared" si="7"/>
        <v>50</v>
      </c>
      <c r="J136" s="116">
        <f t="shared" si="7"/>
        <v>50</v>
      </c>
      <c r="K136" s="116">
        <f t="shared" si="7"/>
        <v>50</v>
      </c>
    </row>
    <row r="137" spans="1:11" ht="33.75">
      <c r="A137" s="72" t="s">
        <v>115</v>
      </c>
      <c r="B137" s="70" t="s">
        <v>12</v>
      </c>
      <c r="C137" s="84" t="s">
        <v>32</v>
      </c>
      <c r="D137" s="84" t="s">
        <v>65</v>
      </c>
      <c r="E137" s="228" t="s">
        <v>125</v>
      </c>
      <c r="F137" s="230"/>
      <c r="G137" s="70" t="s">
        <v>79</v>
      </c>
      <c r="H137" s="70"/>
      <c r="I137" s="116">
        <f>'пр 4'!H99</f>
        <v>50</v>
      </c>
      <c r="J137" s="116">
        <f>'пр 4'!I99</f>
        <v>50</v>
      </c>
      <c r="K137" s="116">
        <f>'пр 4'!J99</f>
        <v>50</v>
      </c>
    </row>
    <row r="138" spans="1:11" s="168" customFormat="1" ht="12.75">
      <c r="A138" s="167" t="s">
        <v>210</v>
      </c>
      <c r="B138" s="157" t="s">
        <v>12</v>
      </c>
      <c r="C138" s="162" t="s">
        <v>32</v>
      </c>
      <c r="D138" s="162" t="s">
        <v>65</v>
      </c>
      <c r="E138" s="290" t="s">
        <v>125</v>
      </c>
      <c r="F138" s="291"/>
      <c r="G138" s="157" t="s">
        <v>79</v>
      </c>
      <c r="H138" s="157" t="s">
        <v>204</v>
      </c>
      <c r="I138" s="159">
        <f>'Ув.о бюдж.ассигн.'!I138</f>
        <v>50</v>
      </c>
      <c r="J138" s="159">
        <f>'Ув.о бюдж.ассигн.'!J138</f>
        <v>50</v>
      </c>
      <c r="K138" s="159">
        <f>'Ув.о бюдж.ассигн.'!K138</f>
        <v>50</v>
      </c>
    </row>
    <row r="139" spans="1:11" ht="12.75">
      <c r="A139" s="91" t="s">
        <v>56</v>
      </c>
      <c r="B139" s="97" t="s">
        <v>12</v>
      </c>
      <c r="C139" s="97" t="s">
        <v>19</v>
      </c>
      <c r="D139" s="98"/>
      <c r="E139" s="228"/>
      <c r="F139" s="230"/>
      <c r="G139" s="75"/>
      <c r="H139" s="75"/>
      <c r="I139" s="115">
        <f>I141+I148</f>
        <v>7676.32</v>
      </c>
      <c r="J139" s="115">
        <f>J141+J148</f>
        <v>1468.4</v>
      </c>
      <c r="K139" s="115">
        <f>K141+K148</f>
        <v>1585.96</v>
      </c>
    </row>
    <row r="140" spans="1:11" ht="25.5">
      <c r="A140" s="106" t="s">
        <v>126</v>
      </c>
      <c r="B140" s="6">
        <v>716</v>
      </c>
      <c r="C140" s="98" t="s">
        <v>19</v>
      </c>
      <c r="D140" s="98" t="s">
        <v>51</v>
      </c>
      <c r="E140" s="228" t="s">
        <v>127</v>
      </c>
      <c r="F140" s="230"/>
      <c r="G140" s="6" t="s">
        <v>82</v>
      </c>
      <c r="H140" s="6"/>
      <c r="I140" s="116">
        <f>I141</f>
        <v>6201.32</v>
      </c>
      <c r="J140" s="116">
        <f aca="true" t="shared" si="8" ref="J140:K142">J141</f>
        <v>1468.4</v>
      </c>
      <c r="K140" s="116">
        <f t="shared" si="8"/>
        <v>1585.96</v>
      </c>
    </row>
    <row r="141" spans="1:11" ht="89.25">
      <c r="A141" s="91" t="s">
        <v>95</v>
      </c>
      <c r="B141" s="81" t="s">
        <v>12</v>
      </c>
      <c r="C141" s="101" t="s">
        <v>19</v>
      </c>
      <c r="D141" s="101" t="s">
        <v>51</v>
      </c>
      <c r="E141" s="228" t="s">
        <v>127</v>
      </c>
      <c r="F141" s="230"/>
      <c r="G141" s="101"/>
      <c r="H141" s="101"/>
      <c r="I141" s="117">
        <f>I142</f>
        <v>6201.32</v>
      </c>
      <c r="J141" s="117">
        <f t="shared" si="8"/>
        <v>1468.4</v>
      </c>
      <c r="K141" s="117">
        <f t="shared" si="8"/>
        <v>1585.96</v>
      </c>
    </row>
    <row r="142" spans="1:11" ht="127.5">
      <c r="A142" s="102" t="s">
        <v>72</v>
      </c>
      <c r="B142" s="73" t="s">
        <v>12</v>
      </c>
      <c r="C142" s="74" t="s">
        <v>19</v>
      </c>
      <c r="D142" s="74" t="s">
        <v>51</v>
      </c>
      <c r="E142" s="228" t="s">
        <v>128</v>
      </c>
      <c r="F142" s="229"/>
      <c r="G142" s="101"/>
      <c r="H142" s="101"/>
      <c r="I142" s="116">
        <f>I143</f>
        <v>6201.32</v>
      </c>
      <c r="J142" s="116">
        <f t="shared" si="8"/>
        <v>1468.4</v>
      </c>
      <c r="K142" s="116">
        <f t="shared" si="8"/>
        <v>1585.96</v>
      </c>
    </row>
    <row r="143" spans="1:11" ht="21.75" customHeight="1">
      <c r="A143" s="88" t="s">
        <v>112</v>
      </c>
      <c r="B143" s="70" t="s">
        <v>12</v>
      </c>
      <c r="C143" s="75" t="s">
        <v>19</v>
      </c>
      <c r="D143" s="75" t="s">
        <v>51</v>
      </c>
      <c r="E143" s="228" t="s">
        <v>128</v>
      </c>
      <c r="F143" s="229"/>
      <c r="G143" s="75"/>
      <c r="H143" s="75"/>
      <c r="I143" s="116">
        <f>SUM(I144)</f>
        <v>6201.32</v>
      </c>
      <c r="J143" s="116">
        <f>SUM(J144)</f>
        <v>1468.4</v>
      </c>
      <c r="K143" s="116">
        <f>SUM(K144)</f>
        <v>1585.96</v>
      </c>
    </row>
    <row r="144" spans="1:11" ht="40.5" customHeight="1">
      <c r="A144" s="72" t="s">
        <v>119</v>
      </c>
      <c r="B144" s="70" t="s">
        <v>12</v>
      </c>
      <c r="C144" s="75" t="s">
        <v>19</v>
      </c>
      <c r="D144" s="75" t="s">
        <v>51</v>
      </c>
      <c r="E144" s="228" t="s">
        <v>128</v>
      </c>
      <c r="F144" s="229"/>
      <c r="G144" s="83" t="s">
        <v>16</v>
      </c>
      <c r="H144" s="83"/>
      <c r="I144" s="116">
        <f aca="true" t="shared" si="9" ref="I144:K145">I145</f>
        <v>6201.32</v>
      </c>
      <c r="J144" s="116">
        <f t="shared" si="9"/>
        <v>1468.4</v>
      </c>
      <c r="K144" s="116">
        <f t="shared" si="9"/>
        <v>1585.96</v>
      </c>
    </row>
    <row r="145" spans="1:11" s="60" customFormat="1" ht="34.5" customHeight="1">
      <c r="A145" s="72" t="s">
        <v>115</v>
      </c>
      <c r="B145" s="70" t="s">
        <v>12</v>
      </c>
      <c r="C145" s="75" t="s">
        <v>19</v>
      </c>
      <c r="D145" s="75" t="s">
        <v>51</v>
      </c>
      <c r="E145" s="228" t="s">
        <v>128</v>
      </c>
      <c r="F145" s="229"/>
      <c r="G145" s="70" t="s">
        <v>114</v>
      </c>
      <c r="H145" s="70"/>
      <c r="I145" s="116">
        <f t="shared" si="9"/>
        <v>6201.32</v>
      </c>
      <c r="J145" s="116">
        <f t="shared" si="9"/>
        <v>1468.4</v>
      </c>
      <c r="K145" s="116">
        <f t="shared" si="9"/>
        <v>1585.96</v>
      </c>
    </row>
    <row r="146" spans="1:11" s="60" customFormat="1" ht="34.5" customHeight="1">
      <c r="A146" s="72" t="s">
        <v>115</v>
      </c>
      <c r="B146" s="70" t="s">
        <v>12</v>
      </c>
      <c r="C146" s="75" t="s">
        <v>19</v>
      </c>
      <c r="D146" s="75" t="s">
        <v>51</v>
      </c>
      <c r="E146" s="228" t="s">
        <v>128</v>
      </c>
      <c r="F146" s="229"/>
      <c r="G146" s="70" t="s">
        <v>79</v>
      </c>
      <c r="H146" s="70"/>
      <c r="I146" s="116">
        <f>'пр 4'!H107</f>
        <v>6201.32</v>
      </c>
      <c r="J146" s="116">
        <f>'пр 4'!I107</f>
        <v>1468.4</v>
      </c>
      <c r="K146" s="116">
        <f>'пр 4'!J107</f>
        <v>1585.96</v>
      </c>
    </row>
    <row r="147" spans="1:11" s="172" customFormat="1" ht="19.5" customHeight="1">
      <c r="A147" s="167" t="s">
        <v>224</v>
      </c>
      <c r="B147" s="157" t="s">
        <v>12</v>
      </c>
      <c r="C147" s="157" t="s">
        <v>19</v>
      </c>
      <c r="D147" s="157" t="s">
        <v>51</v>
      </c>
      <c r="E147" s="290" t="s">
        <v>128</v>
      </c>
      <c r="F147" s="295"/>
      <c r="G147" s="157" t="s">
        <v>79</v>
      </c>
      <c r="H147" s="157" t="s">
        <v>212</v>
      </c>
      <c r="I147" s="159">
        <f>'Ув.о бюдж.ассигн.'!I147</f>
        <v>1334.7</v>
      </c>
      <c r="J147" s="159">
        <f>'Ув.о бюдж.ассигн.'!J147</f>
        <v>1388.9</v>
      </c>
      <c r="K147" s="159">
        <f>'Ув.о бюдж.ассигн.'!K147</f>
        <v>1478.5</v>
      </c>
    </row>
    <row r="148" spans="1:11" ht="24.75" customHeight="1">
      <c r="A148" s="96" t="s">
        <v>70</v>
      </c>
      <c r="B148" s="83" t="s">
        <v>12</v>
      </c>
      <c r="C148" s="84" t="s">
        <v>19</v>
      </c>
      <c r="D148" s="84" t="s">
        <v>29</v>
      </c>
      <c r="E148" s="231" t="s">
        <v>105</v>
      </c>
      <c r="F148" s="232"/>
      <c r="G148" s="100" t="s">
        <v>82</v>
      </c>
      <c r="H148" s="100"/>
      <c r="I148" s="115">
        <f aca="true" t="shared" si="10" ref="I148:K154">I149</f>
        <v>1475</v>
      </c>
      <c r="J148" s="115">
        <f t="shared" si="10"/>
        <v>0</v>
      </c>
      <c r="K148" s="115">
        <f t="shared" si="10"/>
        <v>0</v>
      </c>
    </row>
    <row r="149" spans="1:11" ht="26.25" customHeight="1">
      <c r="A149" s="106" t="s">
        <v>104</v>
      </c>
      <c r="B149" s="6">
        <v>716</v>
      </c>
      <c r="C149" s="74" t="s">
        <v>19</v>
      </c>
      <c r="D149" s="74" t="s">
        <v>29</v>
      </c>
      <c r="E149" s="228" t="s">
        <v>109</v>
      </c>
      <c r="F149" s="230"/>
      <c r="G149" s="6" t="s">
        <v>82</v>
      </c>
      <c r="H149" s="6"/>
      <c r="I149" s="116">
        <f t="shared" si="10"/>
        <v>1475</v>
      </c>
      <c r="J149" s="116">
        <f t="shared" si="10"/>
        <v>0</v>
      </c>
      <c r="K149" s="116">
        <f t="shared" si="10"/>
        <v>0</v>
      </c>
    </row>
    <row r="150" spans="1:11" ht="38.25" customHeight="1">
      <c r="A150" s="106" t="s">
        <v>108</v>
      </c>
      <c r="B150" s="6">
        <v>716</v>
      </c>
      <c r="C150" s="74" t="s">
        <v>19</v>
      </c>
      <c r="D150" s="74" t="s">
        <v>29</v>
      </c>
      <c r="E150" s="228" t="s">
        <v>109</v>
      </c>
      <c r="F150" s="230"/>
      <c r="G150" s="6" t="s">
        <v>82</v>
      </c>
      <c r="H150" s="6"/>
      <c r="I150" s="116">
        <f t="shared" si="10"/>
        <v>1475</v>
      </c>
      <c r="J150" s="116">
        <f t="shared" si="10"/>
        <v>0</v>
      </c>
      <c r="K150" s="116">
        <f t="shared" si="10"/>
        <v>0</v>
      </c>
    </row>
    <row r="151" spans="1:11" ht="39.75" customHeight="1">
      <c r="A151" s="29" t="s">
        <v>60</v>
      </c>
      <c r="B151" s="6">
        <v>716</v>
      </c>
      <c r="C151" s="74" t="s">
        <v>19</v>
      </c>
      <c r="D151" s="74" t="s">
        <v>29</v>
      </c>
      <c r="E151" s="228" t="s">
        <v>100</v>
      </c>
      <c r="F151" s="230"/>
      <c r="G151" s="6" t="s">
        <v>82</v>
      </c>
      <c r="H151" s="6"/>
      <c r="I151" s="116">
        <f t="shared" si="10"/>
        <v>1475</v>
      </c>
      <c r="J151" s="116">
        <f t="shared" si="10"/>
        <v>0</v>
      </c>
      <c r="K151" s="116">
        <f t="shared" si="10"/>
        <v>0</v>
      </c>
    </row>
    <row r="152" spans="1:11" s="51" customFormat="1" ht="24" customHeight="1">
      <c r="A152" s="29" t="s">
        <v>68</v>
      </c>
      <c r="B152" s="6">
        <v>716</v>
      </c>
      <c r="C152" s="74" t="s">
        <v>19</v>
      </c>
      <c r="D152" s="74" t="s">
        <v>29</v>
      </c>
      <c r="E152" s="228" t="s">
        <v>129</v>
      </c>
      <c r="F152" s="230"/>
      <c r="G152" s="6" t="s">
        <v>82</v>
      </c>
      <c r="H152" s="6"/>
      <c r="I152" s="116">
        <f t="shared" si="10"/>
        <v>1475</v>
      </c>
      <c r="J152" s="116">
        <f t="shared" si="10"/>
        <v>0</v>
      </c>
      <c r="K152" s="116">
        <f t="shared" si="10"/>
        <v>0</v>
      </c>
    </row>
    <row r="153" spans="1:11" s="51" customFormat="1" ht="27" customHeight="1">
      <c r="A153" s="88" t="s">
        <v>112</v>
      </c>
      <c r="B153" s="87" t="s">
        <v>12</v>
      </c>
      <c r="C153" s="74" t="s">
        <v>19</v>
      </c>
      <c r="D153" s="74" t="s">
        <v>29</v>
      </c>
      <c r="E153" s="228" t="s">
        <v>129</v>
      </c>
      <c r="F153" s="230"/>
      <c r="G153" s="83" t="s">
        <v>16</v>
      </c>
      <c r="H153" s="83"/>
      <c r="I153" s="115">
        <f t="shared" si="10"/>
        <v>1475</v>
      </c>
      <c r="J153" s="115">
        <f t="shared" si="10"/>
        <v>0</v>
      </c>
      <c r="K153" s="115">
        <f t="shared" si="10"/>
        <v>0</v>
      </c>
    </row>
    <row r="154" spans="1:11" s="51" customFormat="1" ht="37.5" customHeight="1">
      <c r="A154" s="72" t="s">
        <v>119</v>
      </c>
      <c r="B154" s="70" t="s">
        <v>12</v>
      </c>
      <c r="C154" s="74" t="s">
        <v>19</v>
      </c>
      <c r="D154" s="74" t="s">
        <v>29</v>
      </c>
      <c r="E154" s="228" t="s">
        <v>129</v>
      </c>
      <c r="F154" s="230"/>
      <c r="G154" s="70" t="s">
        <v>114</v>
      </c>
      <c r="H154" s="70"/>
      <c r="I154" s="116">
        <f t="shared" si="10"/>
        <v>1475</v>
      </c>
      <c r="J154" s="116">
        <f t="shared" si="10"/>
        <v>0</v>
      </c>
      <c r="K154" s="116">
        <f t="shared" si="10"/>
        <v>0</v>
      </c>
    </row>
    <row r="155" spans="1:11" s="51" customFormat="1" ht="37.5" customHeight="1">
      <c r="A155" s="72" t="s">
        <v>115</v>
      </c>
      <c r="B155" s="70" t="s">
        <v>12</v>
      </c>
      <c r="C155" s="74" t="s">
        <v>19</v>
      </c>
      <c r="D155" s="74" t="s">
        <v>29</v>
      </c>
      <c r="E155" s="228" t="s">
        <v>129</v>
      </c>
      <c r="F155" s="230"/>
      <c r="G155" s="70" t="s">
        <v>79</v>
      </c>
      <c r="H155" s="70"/>
      <c r="I155" s="116">
        <f>'пр 4'!H115</f>
        <v>1475</v>
      </c>
      <c r="J155" s="116">
        <f>'пр 4'!I115</f>
        <v>0</v>
      </c>
      <c r="K155" s="116">
        <f>'пр 4'!J115</f>
        <v>0</v>
      </c>
    </row>
    <row r="156" spans="1:11" s="172" customFormat="1" ht="23.25" customHeight="1">
      <c r="A156" s="167" t="s">
        <v>210</v>
      </c>
      <c r="B156" s="157" t="s">
        <v>12</v>
      </c>
      <c r="C156" s="170" t="s">
        <v>19</v>
      </c>
      <c r="D156" s="170" t="s">
        <v>29</v>
      </c>
      <c r="E156" s="290" t="s">
        <v>129</v>
      </c>
      <c r="F156" s="291"/>
      <c r="G156" s="157" t="s">
        <v>79</v>
      </c>
      <c r="H156" s="171" t="s">
        <v>204</v>
      </c>
      <c r="I156" s="159">
        <f>'Ув.о бюдж.ассигн.'!I156</f>
        <v>500</v>
      </c>
      <c r="J156" s="159">
        <f>'Ув.о бюдж.ассигн.'!J156</f>
        <v>0</v>
      </c>
      <c r="K156" s="159">
        <f>'Ув.о бюдж.ассигн.'!K156</f>
        <v>0</v>
      </c>
    </row>
    <row r="157" spans="1:11" s="51" customFormat="1" ht="18.75" customHeight="1">
      <c r="A157" s="99" t="s">
        <v>33</v>
      </c>
      <c r="B157" s="83" t="s">
        <v>12</v>
      </c>
      <c r="C157" s="84" t="s">
        <v>35</v>
      </c>
      <c r="D157" s="93"/>
      <c r="E157" s="228"/>
      <c r="F157" s="230"/>
      <c r="G157" s="105"/>
      <c r="H157" s="105"/>
      <c r="I157" s="115">
        <f>I158+I167+I182</f>
        <v>18812.91765</v>
      </c>
      <c r="J157" s="115">
        <f>J158+J167+J182</f>
        <v>2784.16</v>
      </c>
      <c r="K157" s="115">
        <f>K158+K167+K182</f>
        <v>2784.16</v>
      </c>
    </row>
    <row r="158" spans="1:11" s="51" customFormat="1" ht="15" customHeight="1">
      <c r="A158" s="99" t="s">
        <v>34</v>
      </c>
      <c r="B158" s="83" t="s">
        <v>12</v>
      </c>
      <c r="C158" s="84" t="s">
        <v>35</v>
      </c>
      <c r="D158" s="84" t="s">
        <v>10</v>
      </c>
      <c r="E158" s="231" t="s">
        <v>105</v>
      </c>
      <c r="F158" s="232"/>
      <c r="G158" s="84" t="s">
        <v>82</v>
      </c>
      <c r="H158" s="84"/>
      <c r="I158" s="115">
        <f aca="true" t="shared" si="11" ref="I158:K164">I159</f>
        <v>72</v>
      </c>
      <c r="J158" s="115">
        <f t="shared" si="11"/>
        <v>72</v>
      </c>
      <c r="K158" s="115">
        <f t="shared" si="11"/>
        <v>72</v>
      </c>
    </row>
    <row r="159" spans="1:11" s="51" customFormat="1" ht="28.5" customHeight="1">
      <c r="A159" s="106" t="s">
        <v>104</v>
      </c>
      <c r="B159" s="6">
        <v>716</v>
      </c>
      <c r="C159" s="84" t="s">
        <v>35</v>
      </c>
      <c r="D159" s="84" t="s">
        <v>10</v>
      </c>
      <c r="E159" s="228" t="s">
        <v>109</v>
      </c>
      <c r="F159" s="230"/>
      <c r="G159" s="6" t="s">
        <v>82</v>
      </c>
      <c r="H159" s="6"/>
      <c r="I159" s="116">
        <f t="shared" si="11"/>
        <v>72</v>
      </c>
      <c r="J159" s="116">
        <f t="shared" si="11"/>
        <v>72</v>
      </c>
      <c r="K159" s="116">
        <f t="shared" si="11"/>
        <v>72</v>
      </c>
    </row>
    <row r="160" spans="1:11" s="51" customFormat="1" ht="37.5" customHeight="1">
      <c r="A160" s="106" t="s">
        <v>108</v>
      </c>
      <c r="B160" s="6">
        <v>716</v>
      </c>
      <c r="C160" s="84" t="s">
        <v>35</v>
      </c>
      <c r="D160" s="84" t="s">
        <v>10</v>
      </c>
      <c r="E160" s="228" t="s">
        <v>109</v>
      </c>
      <c r="F160" s="230"/>
      <c r="G160" s="6" t="s">
        <v>82</v>
      </c>
      <c r="H160" s="6"/>
      <c r="I160" s="116">
        <f t="shared" si="11"/>
        <v>72</v>
      </c>
      <c r="J160" s="116">
        <f t="shared" si="11"/>
        <v>72</v>
      </c>
      <c r="K160" s="116">
        <f t="shared" si="11"/>
        <v>72</v>
      </c>
    </row>
    <row r="161" spans="1:11" ht="38.25">
      <c r="A161" s="29" t="s">
        <v>60</v>
      </c>
      <c r="B161" s="6">
        <v>716</v>
      </c>
      <c r="C161" s="84" t="s">
        <v>35</v>
      </c>
      <c r="D161" s="84" t="s">
        <v>10</v>
      </c>
      <c r="E161" s="228" t="s">
        <v>100</v>
      </c>
      <c r="F161" s="230"/>
      <c r="G161" s="6" t="s">
        <v>82</v>
      </c>
      <c r="H161" s="6"/>
      <c r="I161" s="116">
        <f t="shared" si="11"/>
        <v>72</v>
      </c>
      <c r="J161" s="116">
        <f t="shared" si="11"/>
        <v>72</v>
      </c>
      <c r="K161" s="116">
        <f t="shared" si="11"/>
        <v>72</v>
      </c>
    </row>
    <row r="162" spans="1:11" ht="24.75" customHeight="1">
      <c r="A162" s="8" t="s">
        <v>168</v>
      </c>
      <c r="B162" s="6">
        <v>716</v>
      </c>
      <c r="C162" s="84" t="s">
        <v>35</v>
      </c>
      <c r="D162" s="84" t="s">
        <v>10</v>
      </c>
      <c r="E162" s="228" t="s">
        <v>130</v>
      </c>
      <c r="F162" s="230"/>
      <c r="G162" s="6" t="s">
        <v>82</v>
      </c>
      <c r="H162" s="6"/>
      <c r="I162" s="116">
        <f t="shared" si="11"/>
        <v>72</v>
      </c>
      <c r="J162" s="116">
        <f t="shared" si="11"/>
        <v>72</v>
      </c>
      <c r="K162" s="116">
        <f t="shared" si="11"/>
        <v>72</v>
      </c>
    </row>
    <row r="163" spans="1:11" ht="27.75" customHeight="1">
      <c r="A163" s="88" t="s">
        <v>112</v>
      </c>
      <c r="B163" s="87" t="s">
        <v>12</v>
      </c>
      <c r="C163" s="84" t="s">
        <v>35</v>
      </c>
      <c r="D163" s="84" t="s">
        <v>10</v>
      </c>
      <c r="E163" s="228" t="s">
        <v>130</v>
      </c>
      <c r="F163" s="230"/>
      <c r="G163" s="83" t="s">
        <v>16</v>
      </c>
      <c r="H163" s="83"/>
      <c r="I163" s="115">
        <f t="shared" si="11"/>
        <v>72</v>
      </c>
      <c r="J163" s="115">
        <f t="shared" si="11"/>
        <v>72</v>
      </c>
      <c r="K163" s="115">
        <f t="shared" si="11"/>
        <v>72</v>
      </c>
    </row>
    <row r="164" spans="1:11" ht="34.5" customHeight="1">
      <c r="A164" s="72" t="s">
        <v>119</v>
      </c>
      <c r="B164" s="70" t="s">
        <v>12</v>
      </c>
      <c r="C164" s="84" t="s">
        <v>35</v>
      </c>
      <c r="D164" s="84" t="s">
        <v>10</v>
      </c>
      <c r="E164" s="228" t="s">
        <v>130</v>
      </c>
      <c r="F164" s="230"/>
      <c r="G164" s="70" t="s">
        <v>114</v>
      </c>
      <c r="H164" s="70"/>
      <c r="I164" s="116">
        <f t="shared" si="11"/>
        <v>72</v>
      </c>
      <c r="J164" s="116">
        <f t="shared" si="11"/>
        <v>72</v>
      </c>
      <c r="K164" s="116">
        <f t="shared" si="11"/>
        <v>72</v>
      </c>
    </row>
    <row r="165" spans="1:11" ht="38.25" customHeight="1">
      <c r="A165" s="72" t="s">
        <v>115</v>
      </c>
      <c r="B165" s="70" t="s">
        <v>12</v>
      </c>
      <c r="C165" s="84" t="s">
        <v>35</v>
      </c>
      <c r="D165" s="84" t="s">
        <v>10</v>
      </c>
      <c r="E165" s="228" t="s">
        <v>130</v>
      </c>
      <c r="F165" s="230"/>
      <c r="G165" s="70" t="s">
        <v>79</v>
      </c>
      <c r="H165" s="70"/>
      <c r="I165" s="116">
        <f>'пр 4'!H124</f>
        <v>72</v>
      </c>
      <c r="J165" s="116">
        <f>'пр 4'!I124</f>
        <v>72</v>
      </c>
      <c r="K165" s="116">
        <f>'пр 4'!J124</f>
        <v>72</v>
      </c>
    </row>
    <row r="166" spans="1:11" s="168" customFormat="1" ht="22.5" customHeight="1">
      <c r="A166" s="167" t="s">
        <v>224</v>
      </c>
      <c r="B166" s="157" t="s">
        <v>12</v>
      </c>
      <c r="C166" s="162" t="s">
        <v>35</v>
      </c>
      <c r="D166" s="162" t="s">
        <v>10</v>
      </c>
      <c r="E166" s="290" t="s">
        <v>130</v>
      </c>
      <c r="F166" s="291"/>
      <c r="G166" s="157" t="s">
        <v>79</v>
      </c>
      <c r="H166" s="157" t="s">
        <v>212</v>
      </c>
      <c r="I166" s="159">
        <f>'Ув.о бюдж.ассигн.'!I166</f>
        <v>58</v>
      </c>
      <c r="J166" s="159">
        <f>'Ув.о бюдж.ассигн.'!J166</f>
        <v>58</v>
      </c>
      <c r="K166" s="159">
        <f>'Ув.о бюдж.ассигн.'!K166</f>
        <v>58</v>
      </c>
    </row>
    <row r="167" spans="1:11" ht="21" customHeight="1">
      <c r="A167" s="88" t="s">
        <v>36</v>
      </c>
      <c r="B167" s="87" t="s">
        <v>12</v>
      </c>
      <c r="C167" s="84" t="s">
        <v>35</v>
      </c>
      <c r="D167" s="84" t="s">
        <v>11</v>
      </c>
      <c r="E167" s="231" t="s">
        <v>105</v>
      </c>
      <c r="F167" s="233"/>
      <c r="G167" s="70"/>
      <c r="H167" s="70"/>
      <c r="I167" s="115">
        <f>I168+I176</f>
        <v>14900</v>
      </c>
      <c r="J167" s="115">
        <f>J168+J176</f>
        <v>0</v>
      </c>
      <c r="K167" s="115">
        <f>K168+K176</f>
        <v>0</v>
      </c>
    </row>
    <row r="168" spans="1:11" ht="27.75" customHeight="1">
      <c r="A168" s="106" t="s">
        <v>104</v>
      </c>
      <c r="B168" s="6">
        <v>716</v>
      </c>
      <c r="C168" s="84" t="s">
        <v>35</v>
      </c>
      <c r="D168" s="84" t="s">
        <v>11</v>
      </c>
      <c r="E168" s="228" t="s">
        <v>109</v>
      </c>
      <c r="F168" s="229"/>
      <c r="G168" s="70" t="s">
        <v>82</v>
      </c>
      <c r="H168" s="70"/>
      <c r="I168" s="116">
        <f aca="true" t="shared" si="12" ref="I168:K173">I169</f>
        <v>0</v>
      </c>
      <c r="J168" s="116">
        <f t="shared" si="12"/>
        <v>0</v>
      </c>
      <c r="K168" s="116">
        <f t="shared" si="12"/>
        <v>0</v>
      </c>
    </row>
    <row r="169" spans="1:11" ht="38.25" customHeight="1">
      <c r="A169" s="106" t="s">
        <v>108</v>
      </c>
      <c r="B169" s="6">
        <v>716</v>
      </c>
      <c r="C169" s="84" t="s">
        <v>35</v>
      </c>
      <c r="D169" s="84" t="s">
        <v>11</v>
      </c>
      <c r="E169" s="228" t="s">
        <v>109</v>
      </c>
      <c r="F169" s="229"/>
      <c r="G169" s="70" t="s">
        <v>82</v>
      </c>
      <c r="H169" s="70"/>
      <c r="I169" s="116">
        <f t="shared" si="12"/>
        <v>0</v>
      </c>
      <c r="J169" s="116">
        <f t="shared" si="12"/>
        <v>0</v>
      </c>
      <c r="K169" s="116">
        <f t="shared" si="12"/>
        <v>0</v>
      </c>
    </row>
    <row r="170" spans="1:11" ht="38.25" customHeight="1">
      <c r="A170" s="29" t="s">
        <v>60</v>
      </c>
      <c r="B170" s="6">
        <v>716</v>
      </c>
      <c r="C170" s="84" t="s">
        <v>35</v>
      </c>
      <c r="D170" s="84" t="s">
        <v>11</v>
      </c>
      <c r="E170" s="228" t="s">
        <v>100</v>
      </c>
      <c r="F170" s="229"/>
      <c r="G170" s="70" t="s">
        <v>82</v>
      </c>
      <c r="H170" s="70"/>
      <c r="I170" s="116">
        <f t="shared" si="12"/>
        <v>0</v>
      </c>
      <c r="J170" s="116">
        <f t="shared" si="12"/>
        <v>0</v>
      </c>
      <c r="K170" s="116">
        <f t="shared" si="12"/>
        <v>0</v>
      </c>
    </row>
    <row r="171" spans="1:11" ht="24" customHeight="1">
      <c r="A171" s="8" t="s">
        <v>169</v>
      </c>
      <c r="B171" s="6">
        <v>716</v>
      </c>
      <c r="C171" s="84" t="s">
        <v>35</v>
      </c>
      <c r="D171" s="84" t="s">
        <v>11</v>
      </c>
      <c r="E171" s="228" t="s">
        <v>164</v>
      </c>
      <c r="F171" s="229"/>
      <c r="G171" s="70" t="s">
        <v>82</v>
      </c>
      <c r="H171" s="70"/>
      <c r="I171" s="116">
        <f t="shared" si="12"/>
        <v>0</v>
      </c>
      <c r="J171" s="116">
        <f t="shared" si="12"/>
        <v>0</v>
      </c>
      <c r="K171" s="116">
        <f t="shared" si="12"/>
        <v>0</v>
      </c>
    </row>
    <row r="172" spans="1:11" ht="25.5" customHeight="1">
      <c r="A172" s="88" t="s">
        <v>112</v>
      </c>
      <c r="B172" s="87" t="s">
        <v>12</v>
      </c>
      <c r="C172" s="84" t="s">
        <v>35</v>
      </c>
      <c r="D172" s="84" t="s">
        <v>11</v>
      </c>
      <c r="E172" s="228" t="s">
        <v>164</v>
      </c>
      <c r="F172" s="229"/>
      <c r="G172" s="70" t="s">
        <v>16</v>
      </c>
      <c r="H172" s="70"/>
      <c r="I172" s="116">
        <f t="shared" si="12"/>
        <v>0</v>
      </c>
      <c r="J172" s="116">
        <f t="shared" si="12"/>
        <v>0</v>
      </c>
      <c r="K172" s="116">
        <f t="shared" si="12"/>
        <v>0</v>
      </c>
    </row>
    <row r="173" spans="1:11" ht="38.25" customHeight="1">
      <c r="A173" s="72" t="s">
        <v>119</v>
      </c>
      <c r="B173" s="70" t="s">
        <v>12</v>
      </c>
      <c r="C173" s="84" t="s">
        <v>35</v>
      </c>
      <c r="D173" s="84" t="s">
        <v>11</v>
      </c>
      <c r="E173" s="228" t="s">
        <v>164</v>
      </c>
      <c r="F173" s="229"/>
      <c r="G173" s="70" t="s">
        <v>114</v>
      </c>
      <c r="H173" s="70"/>
      <c r="I173" s="116">
        <f t="shared" si="12"/>
        <v>0</v>
      </c>
      <c r="J173" s="116">
        <f t="shared" si="12"/>
        <v>0</v>
      </c>
      <c r="K173" s="116">
        <f t="shared" si="12"/>
        <v>0</v>
      </c>
    </row>
    <row r="174" spans="1:11" ht="38.25" customHeight="1">
      <c r="A174" s="72" t="s">
        <v>115</v>
      </c>
      <c r="B174" s="70" t="s">
        <v>12</v>
      </c>
      <c r="C174" s="84" t="s">
        <v>35</v>
      </c>
      <c r="D174" s="84" t="s">
        <v>11</v>
      </c>
      <c r="E174" s="228" t="s">
        <v>164</v>
      </c>
      <c r="F174" s="229"/>
      <c r="G174" s="70" t="s">
        <v>79</v>
      </c>
      <c r="H174" s="70"/>
      <c r="I174" s="116">
        <f>'пр 4'!H132</f>
        <v>0</v>
      </c>
      <c r="J174" s="116">
        <f>'пр 4'!I132</f>
        <v>0</v>
      </c>
      <c r="K174" s="116">
        <f>'пр 4'!J132</f>
        <v>0</v>
      </c>
    </row>
    <row r="175" spans="1:11" s="168" customFormat="1" ht="20.25" customHeight="1">
      <c r="A175" s="167" t="s">
        <v>224</v>
      </c>
      <c r="B175" s="157" t="s">
        <v>12</v>
      </c>
      <c r="C175" s="162" t="s">
        <v>35</v>
      </c>
      <c r="D175" s="162" t="s">
        <v>11</v>
      </c>
      <c r="E175" s="290" t="s">
        <v>164</v>
      </c>
      <c r="F175" s="295"/>
      <c r="G175" s="157" t="s">
        <v>79</v>
      </c>
      <c r="H175" s="157" t="s">
        <v>212</v>
      </c>
      <c r="I175" s="159">
        <f>'Ув.о бюдж.ассигн.'!I175</f>
        <v>77</v>
      </c>
      <c r="J175" s="159">
        <f>'Ув.о бюдж.ассигн.'!J175</f>
        <v>0</v>
      </c>
      <c r="K175" s="159">
        <f>'Ув.о бюдж.ассигн.'!K175</f>
        <v>0</v>
      </c>
    </row>
    <row r="176" spans="1:11" ht="38.25" customHeight="1">
      <c r="A176" s="135" t="s">
        <v>191</v>
      </c>
      <c r="B176" s="17">
        <v>716</v>
      </c>
      <c r="C176" s="84" t="s">
        <v>35</v>
      </c>
      <c r="D176" s="84" t="s">
        <v>11</v>
      </c>
      <c r="E176" s="231" t="s">
        <v>192</v>
      </c>
      <c r="F176" s="233"/>
      <c r="G176" s="83"/>
      <c r="H176" s="83"/>
      <c r="I176" s="115">
        <f aca="true" t="shared" si="13" ref="I176:K179">I177</f>
        <v>14900</v>
      </c>
      <c r="J176" s="115">
        <f t="shared" si="13"/>
        <v>0</v>
      </c>
      <c r="K176" s="115">
        <f t="shared" si="13"/>
        <v>0</v>
      </c>
    </row>
    <row r="177" spans="1:11" ht="38.25" customHeight="1">
      <c r="A177" s="88" t="s">
        <v>191</v>
      </c>
      <c r="B177" s="87" t="s">
        <v>12</v>
      </c>
      <c r="C177" s="84" t="s">
        <v>35</v>
      </c>
      <c r="D177" s="84" t="s">
        <v>11</v>
      </c>
      <c r="E177" s="228" t="s">
        <v>193</v>
      </c>
      <c r="F177" s="229"/>
      <c r="G177" s="83"/>
      <c r="H177" s="83"/>
      <c r="I177" s="115">
        <f t="shared" si="13"/>
        <v>14900</v>
      </c>
      <c r="J177" s="115">
        <f t="shared" si="13"/>
        <v>0</v>
      </c>
      <c r="K177" s="115">
        <f t="shared" si="13"/>
        <v>0</v>
      </c>
    </row>
    <row r="178" spans="1:11" ht="38.25" customHeight="1">
      <c r="A178" s="88" t="s">
        <v>112</v>
      </c>
      <c r="B178" s="87" t="s">
        <v>12</v>
      </c>
      <c r="C178" s="84" t="s">
        <v>35</v>
      </c>
      <c r="D178" s="84" t="s">
        <v>11</v>
      </c>
      <c r="E178" s="228" t="s">
        <v>193</v>
      </c>
      <c r="F178" s="229"/>
      <c r="G178" s="70" t="s">
        <v>16</v>
      </c>
      <c r="H178" s="70"/>
      <c r="I178" s="116">
        <f t="shared" si="13"/>
        <v>14900</v>
      </c>
      <c r="J178" s="116">
        <f t="shared" si="13"/>
        <v>0</v>
      </c>
      <c r="K178" s="116">
        <f t="shared" si="13"/>
        <v>0</v>
      </c>
    </row>
    <row r="179" spans="1:11" ht="38.25" customHeight="1">
      <c r="A179" s="72" t="s">
        <v>119</v>
      </c>
      <c r="B179" s="70" t="s">
        <v>12</v>
      </c>
      <c r="C179" s="84" t="s">
        <v>35</v>
      </c>
      <c r="D179" s="84" t="s">
        <v>11</v>
      </c>
      <c r="E179" s="228" t="s">
        <v>193</v>
      </c>
      <c r="F179" s="229"/>
      <c r="G179" s="70" t="s">
        <v>114</v>
      </c>
      <c r="H179" s="70"/>
      <c r="I179" s="116">
        <f t="shared" si="13"/>
        <v>14900</v>
      </c>
      <c r="J179" s="116">
        <f t="shared" si="13"/>
        <v>0</v>
      </c>
      <c r="K179" s="116">
        <f t="shared" si="13"/>
        <v>0</v>
      </c>
    </row>
    <row r="180" spans="1:11" ht="82.5" customHeight="1">
      <c r="A180" s="72" t="s">
        <v>194</v>
      </c>
      <c r="B180" s="70" t="s">
        <v>12</v>
      </c>
      <c r="C180" s="84" t="s">
        <v>35</v>
      </c>
      <c r="D180" s="84" t="s">
        <v>11</v>
      </c>
      <c r="E180" s="228" t="s">
        <v>193</v>
      </c>
      <c r="F180" s="229"/>
      <c r="G180" s="70" t="s">
        <v>195</v>
      </c>
      <c r="H180" s="70"/>
      <c r="I180" s="116">
        <f>'пр 4'!H137</f>
        <v>14900</v>
      </c>
      <c r="J180" s="116">
        <f>'пр 4'!I137</f>
        <v>0</v>
      </c>
      <c r="K180" s="116">
        <f>'пр 4'!J137</f>
        <v>0</v>
      </c>
    </row>
    <row r="181" spans="1:11" s="168" customFormat="1" ht="18" customHeight="1">
      <c r="A181" s="167" t="s">
        <v>210</v>
      </c>
      <c r="B181" s="157" t="s">
        <v>12</v>
      </c>
      <c r="C181" s="162" t="s">
        <v>35</v>
      </c>
      <c r="D181" s="162" t="s">
        <v>11</v>
      </c>
      <c r="E181" s="290" t="s">
        <v>193</v>
      </c>
      <c r="F181" s="295"/>
      <c r="G181" s="157" t="s">
        <v>195</v>
      </c>
      <c r="H181" s="157" t="s">
        <v>204</v>
      </c>
      <c r="I181" s="159">
        <f>'Ув.о бюдж.ассигн.'!I181</f>
        <v>0</v>
      </c>
      <c r="J181" s="159">
        <f>'Ув.о бюдж.ассигн.'!J181</f>
        <v>17678.3</v>
      </c>
      <c r="K181" s="159">
        <f>'Ув.о бюдж.ассигн.'!K181</f>
        <v>0</v>
      </c>
    </row>
    <row r="182" spans="1:11" ht="18" customHeight="1">
      <c r="A182" s="99" t="s">
        <v>37</v>
      </c>
      <c r="B182" s="83" t="s">
        <v>12</v>
      </c>
      <c r="C182" s="84" t="s">
        <v>35</v>
      </c>
      <c r="D182" s="84" t="s">
        <v>32</v>
      </c>
      <c r="E182" s="231" t="s">
        <v>105</v>
      </c>
      <c r="F182" s="232"/>
      <c r="G182" s="84"/>
      <c r="H182" s="84"/>
      <c r="I182" s="115">
        <f>I183+I197+I210+I215</f>
        <v>3840.9176500000003</v>
      </c>
      <c r="J182" s="115">
        <f>J183+J197+J210+J215</f>
        <v>2712.16</v>
      </c>
      <c r="K182" s="115">
        <f>K183+K197+K210+K215</f>
        <v>2712.16</v>
      </c>
    </row>
    <row r="183" spans="1:11" ht="20.25" customHeight="1">
      <c r="A183" s="99" t="s">
        <v>38</v>
      </c>
      <c r="B183" s="83" t="s">
        <v>12</v>
      </c>
      <c r="C183" s="84" t="s">
        <v>35</v>
      </c>
      <c r="D183" s="84" t="s">
        <v>32</v>
      </c>
      <c r="E183" s="231" t="s">
        <v>105</v>
      </c>
      <c r="F183" s="232"/>
      <c r="G183" s="84" t="s">
        <v>82</v>
      </c>
      <c r="H183" s="84"/>
      <c r="I183" s="115">
        <f aca="true" t="shared" si="14" ref="I183:K188">I184</f>
        <v>1000</v>
      </c>
      <c r="J183" s="115">
        <f t="shared" si="14"/>
        <v>650</v>
      </c>
      <c r="K183" s="115">
        <f t="shared" si="14"/>
        <v>650</v>
      </c>
    </row>
    <row r="184" spans="1:11" ht="24.75" customHeight="1">
      <c r="A184" s="106" t="s">
        <v>104</v>
      </c>
      <c r="B184" s="6">
        <v>716</v>
      </c>
      <c r="C184" s="84" t="s">
        <v>35</v>
      </c>
      <c r="D184" s="84" t="s">
        <v>32</v>
      </c>
      <c r="E184" s="228" t="s">
        <v>109</v>
      </c>
      <c r="F184" s="230"/>
      <c r="G184" s="6" t="s">
        <v>82</v>
      </c>
      <c r="H184" s="6"/>
      <c r="I184" s="116">
        <f t="shared" si="14"/>
        <v>1000</v>
      </c>
      <c r="J184" s="116">
        <f t="shared" si="14"/>
        <v>650</v>
      </c>
      <c r="K184" s="116">
        <f t="shared" si="14"/>
        <v>650</v>
      </c>
    </row>
    <row r="185" spans="1:11" ht="39" customHeight="1">
      <c r="A185" s="106" t="s">
        <v>108</v>
      </c>
      <c r="B185" s="6">
        <v>716</v>
      </c>
      <c r="C185" s="84" t="s">
        <v>35</v>
      </c>
      <c r="D185" s="84" t="s">
        <v>32</v>
      </c>
      <c r="E185" s="228" t="s">
        <v>109</v>
      </c>
      <c r="F185" s="230"/>
      <c r="G185" s="6" t="s">
        <v>82</v>
      </c>
      <c r="H185" s="6"/>
      <c r="I185" s="116">
        <f t="shared" si="14"/>
        <v>1000</v>
      </c>
      <c r="J185" s="116">
        <f t="shared" si="14"/>
        <v>650</v>
      </c>
      <c r="K185" s="116">
        <f t="shared" si="14"/>
        <v>650</v>
      </c>
    </row>
    <row r="186" spans="1:11" ht="24.75" customHeight="1">
      <c r="A186" s="29" t="s">
        <v>60</v>
      </c>
      <c r="B186" s="6">
        <v>716</v>
      </c>
      <c r="C186" s="84" t="s">
        <v>35</v>
      </c>
      <c r="D186" s="84" t="s">
        <v>32</v>
      </c>
      <c r="E186" s="228" t="s">
        <v>100</v>
      </c>
      <c r="F186" s="230"/>
      <c r="G186" s="6" t="s">
        <v>82</v>
      </c>
      <c r="H186" s="6"/>
      <c r="I186" s="116">
        <f t="shared" si="14"/>
        <v>1000</v>
      </c>
      <c r="J186" s="116">
        <f t="shared" si="14"/>
        <v>650</v>
      </c>
      <c r="K186" s="116">
        <f t="shared" si="14"/>
        <v>650</v>
      </c>
    </row>
    <row r="187" spans="1:11" ht="24.75" customHeight="1">
      <c r="A187" s="8" t="s">
        <v>38</v>
      </c>
      <c r="B187" s="6">
        <v>716</v>
      </c>
      <c r="C187" s="84" t="s">
        <v>35</v>
      </c>
      <c r="D187" s="84" t="s">
        <v>32</v>
      </c>
      <c r="E187" s="228" t="s">
        <v>131</v>
      </c>
      <c r="F187" s="230"/>
      <c r="G187" s="6" t="s">
        <v>82</v>
      </c>
      <c r="H187" s="6"/>
      <c r="I187" s="116">
        <f t="shared" si="14"/>
        <v>1000</v>
      </c>
      <c r="J187" s="116">
        <f t="shared" si="14"/>
        <v>650</v>
      </c>
      <c r="K187" s="116">
        <f t="shared" si="14"/>
        <v>650</v>
      </c>
    </row>
    <row r="188" spans="1:11" ht="24.75" customHeight="1">
      <c r="A188" s="88" t="s">
        <v>112</v>
      </c>
      <c r="B188" s="87" t="s">
        <v>12</v>
      </c>
      <c r="C188" s="84" t="s">
        <v>35</v>
      </c>
      <c r="D188" s="84" t="s">
        <v>32</v>
      </c>
      <c r="E188" s="228" t="s">
        <v>131</v>
      </c>
      <c r="F188" s="230"/>
      <c r="G188" s="83" t="s">
        <v>16</v>
      </c>
      <c r="H188" s="83"/>
      <c r="I188" s="115">
        <f t="shared" si="14"/>
        <v>1000</v>
      </c>
      <c r="J188" s="115">
        <f t="shared" si="14"/>
        <v>650</v>
      </c>
      <c r="K188" s="115">
        <f t="shared" si="14"/>
        <v>650</v>
      </c>
    </row>
    <row r="189" spans="1:11" ht="36" customHeight="1">
      <c r="A189" s="72" t="s">
        <v>119</v>
      </c>
      <c r="B189" s="70" t="s">
        <v>12</v>
      </c>
      <c r="C189" s="84" t="s">
        <v>35</v>
      </c>
      <c r="D189" s="84" t="s">
        <v>32</v>
      </c>
      <c r="E189" s="228" t="s">
        <v>131</v>
      </c>
      <c r="F189" s="230"/>
      <c r="G189" s="70" t="s">
        <v>114</v>
      </c>
      <c r="H189" s="70"/>
      <c r="I189" s="116">
        <f>I190+I195</f>
        <v>1000</v>
      </c>
      <c r="J189" s="116">
        <f>J190+J195</f>
        <v>650</v>
      </c>
      <c r="K189" s="116">
        <f>K190+K195</f>
        <v>650</v>
      </c>
    </row>
    <row r="190" spans="1:11" ht="34.5" customHeight="1">
      <c r="A190" s="72" t="s">
        <v>115</v>
      </c>
      <c r="B190" s="70" t="s">
        <v>12</v>
      </c>
      <c r="C190" s="84" t="s">
        <v>35</v>
      </c>
      <c r="D190" s="84" t="s">
        <v>32</v>
      </c>
      <c r="E190" s="228" t="s">
        <v>131</v>
      </c>
      <c r="F190" s="230"/>
      <c r="G190" s="70" t="s">
        <v>79</v>
      </c>
      <c r="H190" s="70"/>
      <c r="I190" s="116">
        <f>'пр 4'!H150</f>
        <v>450</v>
      </c>
      <c r="J190" s="116">
        <f>'пр 4'!I150</f>
        <v>350</v>
      </c>
      <c r="K190" s="116">
        <f>'пр 4'!J150</f>
        <v>350</v>
      </c>
    </row>
    <row r="191" spans="1:11" s="168" customFormat="1" ht="18" customHeight="1">
      <c r="A191" s="167" t="s">
        <v>224</v>
      </c>
      <c r="B191" s="157" t="s">
        <v>12</v>
      </c>
      <c r="C191" s="162" t="s">
        <v>35</v>
      </c>
      <c r="D191" s="162" t="s">
        <v>32</v>
      </c>
      <c r="E191" s="290" t="s">
        <v>131</v>
      </c>
      <c r="F191" s="291"/>
      <c r="G191" s="157" t="s">
        <v>79</v>
      </c>
      <c r="H191" s="157" t="s">
        <v>212</v>
      </c>
      <c r="I191" s="159">
        <f>'Ув.о бюдж.ассигн.'!I191</f>
        <v>204</v>
      </c>
      <c r="J191" s="159">
        <f>'Ув.о бюдж.ассигн.'!J191</f>
        <v>204</v>
      </c>
      <c r="K191" s="159">
        <f>'Ув.о бюдж.ассигн.'!K191</f>
        <v>204</v>
      </c>
    </row>
    <row r="192" spans="1:11" s="168" customFormat="1" ht="18" customHeight="1">
      <c r="A192" s="167" t="s">
        <v>210</v>
      </c>
      <c r="B192" s="157" t="s">
        <v>12</v>
      </c>
      <c r="C192" s="162" t="s">
        <v>35</v>
      </c>
      <c r="D192" s="162" t="s">
        <v>32</v>
      </c>
      <c r="E192" s="290" t="s">
        <v>131</v>
      </c>
      <c r="F192" s="291"/>
      <c r="G192" s="157" t="s">
        <v>79</v>
      </c>
      <c r="H192" s="157" t="s">
        <v>204</v>
      </c>
      <c r="I192" s="159">
        <f>'Ув.о бюдж.ассигн.'!I192</f>
        <v>0</v>
      </c>
      <c r="J192" s="159">
        <f>'Ув.о бюдж.ассигн.'!J192</f>
        <v>0</v>
      </c>
      <c r="K192" s="159">
        <f>'Ув.о бюдж.ассигн.'!K192</f>
        <v>0</v>
      </c>
    </row>
    <row r="193" spans="1:11" s="168" customFormat="1" ht="18" customHeight="1">
      <c r="A193" s="167" t="s">
        <v>22</v>
      </c>
      <c r="B193" s="157" t="s">
        <v>12</v>
      </c>
      <c r="C193" s="162" t="s">
        <v>35</v>
      </c>
      <c r="D193" s="162" t="s">
        <v>32</v>
      </c>
      <c r="E193" s="290" t="s">
        <v>131</v>
      </c>
      <c r="F193" s="291"/>
      <c r="G193" s="157" t="s">
        <v>79</v>
      </c>
      <c r="H193" s="157" t="s">
        <v>23</v>
      </c>
      <c r="I193" s="159">
        <f>'Ув.о бюдж.ассигн.'!I193</f>
        <v>0</v>
      </c>
      <c r="J193" s="159">
        <f>'Ув.о бюдж.ассигн.'!J193</f>
        <v>0</v>
      </c>
      <c r="K193" s="159">
        <f>'Ув.о бюдж.ассигн.'!K193</f>
        <v>0</v>
      </c>
    </row>
    <row r="194" spans="1:11" s="168" customFormat="1" ht="24.75" customHeight="1">
      <c r="A194" s="167" t="s">
        <v>235</v>
      </c>
      <c r="B194" s="157" t="s">
        <v>12</v>
      </c>
      <c r="C194" s="162" t="s">
        <v>35</v>
      </c>
      <c r="D194" s="162" t="s">
        <v>32</v>
      </c>
      <c r="E194" s="290" t="s">
        <v>131</v>
      </c>
      <c r="F194" s="291"/>
      <c r="G194" s="157" t="s">
        <v>79</v>
      </c>
      <c r="H194" s="157" t="s">
        <v>213</v>
      </c>
      <c r="I194" s="159">
        <f>'Ув.о бюдж.ассигн.'!I194</f>
        <v>0</v>
      </c>
      <c r="J194" s="159">
        <f>'Ув.о бюдж.ассигн.'!J194</f>
        <v>0</v>
      </c>
      <c r="K194" s="159">
        <f>'Ув.о бюдж.ассигн.'!K194</f>
        <v>0</v>
      </c>
    </row>
    <row r="195" spans="1:11" ht="20.25" customHeight="1">
      <c r="A195" s="72" t="s">
        <v>172</v>
      </c>
      <c r="B195" s="70" t="s">
        <v>12</v>
      </c>
      <c r="C195" s="84" t="s">
        <v>35</v>
      </c>
      <c r="D195" s="84" t="s">
        <v>32</v>
      </c>
      <c r="E195" s="228" t="s">
        <v>131</v>
      </c>
      <c r="F195" s="230"/>
      <c r="G195" s="70" t="s">
        <v>171</v>
      </c>
      <c r="H195" s="70"/>
      <c r="I195" s="116">
        <f>'пр 4'!H151</f>
        <v>550</v>
      </c>
      <c r="J195" s="116">
        <f>'пр 4'!I151</f>
        <v>300</v>
      </c>
      <c r="K195" s="116">
        <f>'пр 4'!J151</f>
        <v>300</v>
      </c>
    </row>
    <row r="196" spans="1:11" s="168" customFormat="1" ht="18" customHeight="1">
      <c r="A196" s="167" t="s">
        <v>226</v>
      </c>
      <c r="B196" s="157" t="s">
        <v>12</v>
      </c>
      <c r="C196" s="162" t="s">
        <v>35</v>
      </c>
      <c r="D196" s="162" t="s">
        <v>32</v>
      </c>
      <c r="E196" s="290" t="s">
        <v>131</v>
      </c>
      <c r="F196" s="291"/>
      <c r="G196" s="157" t="s">
        <v>171</v>
      </c>
      <c r="H196" s="157" t="s">
        <v>214</v>
      </c>
      <c r="I196" s="159">
        <f>'Ув.о бюдж.ассигн.'!I196</f>
        <v>446</v>
      </c>
      <c r="J196" s="159">
        <f>'Ув.о бюдж.ассигн.'!J196</f>
        <v>446</v>
      </c>
      <c r="K196" s="159">
        <f>'Ув.о бюдж.ассигн.'!K196</f>
        <v>446</v>
      </c>
    </row>
    <row r="197" spans="1:11" ht="24.75" customHeight="1">
      <c r="A197" s="99" t="s">
        <v>39</v>
      </c>
      <c r="B197" s="83" t="s">
        <v>12</v>
      </c>
      <c r="C197" s="84" t="s">
        <v>35</v>
      </c>
      <c r="D197" s="84" t="s">
        <v>32</v>
      </c>
      <c r="E197" s="231" t="s">
        <v>105</v>
      </c>
      <c r="F197" s="232"/>
      <c r="G197" s="84"/>
      <c r="H197" s="84"/>
      <c r="I197" s="115">
        <f aca="true" t="shared" si="15" ref="I197:K212">I198</f>
        <v>1892.71765</v>
      </c>
      <c r="J197" s="115">
        <f t="shared" si="15"/>
        <v>1600</v>
      </c>
      <c r="K197" s="115">
        <f t="shared" si="15"/>
        <v>1600</v>
      </c>
    </row>
    <row r="198" spans="1:11" ht="24.75" customHeight="1">
      <c r="A198" s="106" t="s">
        <v>104</v>
      </c>
      <c r="B198" s="6">
        <v>716</v>
      </c>
      <c r="C198" s="84" t="s">
        <v>35</v>
      </c>
      <c r="D198" s="84" t="s">
        <v>32</v>
      </c>
      <c r="E198" s="228" t="s">
        <v>109</v>
      </c>
      <c r="F198" s="230"/>
      <c r="G198" s="6" t="s">
        <v>82</v>
      </c>
      <c r="H198" s="6"/>
      <c r="I198" s="116">
        <f t="shared" si="15"/>
        <v>1892.71765</v>
      </c>
      <c r="J198" s="116">
        <f t="shared" si="15"/>
        <v>1600</v>
      </c>
      <c r="K198" s="116">
        <f t="shared" si="15"/>
        <v>1600</v>
      </c>
    </row>
    <row r="199" spans="1:11" ht="38.25" customHeight="1">
      <c r="A199" s="106" t="s">
        <v>108</v>
      </c>
      <c r="B199" s="6">
        <v>716</v>
      </c>
      <c r="C199" s="84" t="s">
        <v>35</v>
      </c>
      <c r="D199" s="84" t="s">
        <v>32</v>
      </c>
      <c r="E199" s="228" t="s">
        <v>109</v>
      </c>
      <c r="F199" s="230"/>
      <c r="G199" s="6" t="s">
        <v>82</v>
      </c>
      <c r="H199" s="6"/>
      <c r="I199" s="116">
        <f t="shared" si="15"/>
        <v>1892.71765</v>
      </c>
      <c r="J199" s="116">
        <f t="shared" si="15"/>
        <v>1600</v>
      </c>
      <c r="K199" s="116">
        <f t="shared" si="15"/>
        <v>1600</v>
      </c>
    </row>
    <row r="200" spans="1:11" ht="36" customHeight="1">
      <c r="A200" s="29" t="s">
        <v>60</v>
      </c>
      <c r="B200" s="6">
        <v>716</v>
      </c>
      <c r="C200" s="84" t="s">
        <v>35</v>
      </c>
      <c r="D200" s="84" t="s">
        <v>32</v>
      </c>
      <c r="E200" s="228" t="s">
        <v>100</v>
      </c>
      <c r="F200" s="230"/>
      <c r="G200" s="6" t="s">
        <v>82</v>
      </c>
      <c r="H200" s="6"/>
      <c r="I200" s="116">
        <f t="shared" si="15"/>
        <v>1892.71765</v>
      </c>
      <c r="J200" s="116">
        <f t="shared" si="15"/>
        <v>1600</v>
      </c>
      <c r="K200" s="116">
        <f t="shared" si="15"/>
        <v>1600</v>
      </c>
    </row>
    <row r="201" spans="1:11" ht="27" customHeight="1">
      <c r="A201" s="8" t="s">
        <v>39</v>
      </c>
      <c r="B201" s="6">
        <v>716</v>
      </c>
      <c r="C201" s="84" t="s">
        <v>35</v>
      </c>
      <c r="D201" s="84" t="s">
        <v>32</v>
      </c>
      <c r="E201" s="228" t="s">
        <v>132</v>
      </c>
      <c r="F201" s="230"/>
      <c r="G201" s="6" t="s">
        <v>82</v>
      </c>
      <c r="H201" s="6"/>
      <c r="I201" s="116">
        <f>I202</f>
        <v>1892.71765</v>
      </c>
      <c r="J201" s="116">
        <f t="shared" si="15"/>
        <v>1600</v>
      </c>
      <c r="K201" s="116">
        <f t="shared" si="15"/>
        <v>1600</v>
      </c>
    </row>
    <row r="202" spans="1:11" ht="27.75" customHeight="1">
      <c r="A202" s="88" t="s">
        <v>112</v>
      </c>
      <c r="B202" s="87" t="s">
        <v>12</v>
      </c>
      <c r="C202" s="84" t="s">
        <v>35</v>
      </c>
      <c r="D202" s="84" t="s">
        <v>32</v>
      </c>
      <c r="E202" s="228" t="s">
        <v>132</v>
      </c>
      <c r="F202" s="230"/>
      <c r="G202" s="83" t="s">
        <v>16</v>
      </c>
      <c r="H202" s="83"/>
      <c r="I202" s="115">
        <f t="shared" si="15"/>
        <v>1892.71765</v>
      </c>
      <c r="J202" s="115">
        <f t="shared" si="15"/>
        <v>1600</v>
      </c>
      <c r="K202" s="115">
        <f t="shared" si="15"/>
        <v>1600</v>
      </c>
    </row>
    <row r="203" spans="1:11" ht="33.75" customHeight="1">
      <c r="A203" s="72" t="s">
        <v>119</v>
      </c>
      <c r="B203" s="70" t="s">
        <v>12</v>
      </c>
      <c r="C203" s="84" t="s">
        <v>35</v>
      </c>
      <c r="D203" s="84" t="s">
        <v>32</v>
      </c>
      <c r="E203" s="228" t="s">
        <v>132</v>
      </c>
      <c r="F203" s="230"/>
      <c r="G203" s="70" t="s">
        <v>114</v>
      </c>
      <c r="H203" s="70"/>
      <c r="I203" s="116">
        <f t="shared" si="15"/>
        <v>1892.71765</v>
      </c>
      <c r="J203" s="116">
        <f t="shared" si="15"/>
        <v>1600</v>
      </c>
      <c r="K203" s="116">
        <f t="shared" si="15"/>
        <v>1600</v>
      </c>
    </row>
    <row r="204" spans="1:12" ht="24.75" customHeight="1">
      <c r="A204" s="72" t="s">
        <v>115</v>
      </c>
      <c r="B204" s="70" t="s">
        <v>12</v>
      </c>
      <c r="C204" s="84" t="s">
        <v>35</v>
      </c>
      <c r="D204" s="84" t="s">
        <v>32</v>
      </c>
      <c r="E204" s="228" t="s">
        <v>132</v>
      </c>
      <c r="F204" s="230"/>
      <c r="G204" s="70" t="s">
        <v>79</v>
      </c>
      <c r="H204" s="70"/>
      <c r="I204" s="116">
        <f>'пр 4'!H159</f>
        <v>1892.71765</v>
      </c>
      <c r="J204" s="116">
        <f>'пр 4'!I159</f>
        <v>1600</v>
      </c>
      <c r="K204" s="116">
        <f>'пр 4'!J159</f>
        <v>1600</v>
      </c>
      <c r="L204" s="187">
        <f>SUM(I205:I209)</f>
        <v>1000</v>
      </c>
    </row>
    <row r="205" spans="1:12" s="168" customFormat="1" ht="19.5" customHeight="1">
      <c r="A205" s="167" t="s">
        <v>208</v>
      </c>
      <c r="B205" s="157" t="s">
        <v>12</v>
      </c>
      <c r="C205" s="162" t="s">
        <v>35</v>
      </c>
      <c r="D205" s="162" t="s">
        <v>32</v>
      </c>
      <c r="E205" s="290" t="s">
        <v>132</v>
      </c>
      <c r="F205" s="291"/>
      <c r="G205" s="157" t="s">
        <v>79</v>
      </c>
      <c r="H205" s="157" t="s">
        <v>206</v>
      </c>
      <c r="I205" s="159">
        <f>'Ув.о бюдж.ассигн.'!I205</f>
        <v>500</v>
      </c>
      <c r="J205" s="159">
        <f>'Ув.о бюдж.ассигн.'!J205</f>
        <v>243</v>
      </c>
      <c r="K205" s="159">
        <f>'Ув.о бюдж.ассигн.'!K205</f>
        <v>231</v>
      </c>
      <c r="L205" s="188">
        <f>SUM(J205:J209)</f>
        <v>743.301</v>
      </c>
    </row>
    <row r="206" spans="1:12" s="168" customFormat="1" ht="19.5" customHeight="1">
      <c r="A206" s="167" t="s">
        <v>224</v>
      </c>
      <c r="B206" s="157" t="s">
        <v>12</v>
      </c>
      <c r="C206" s="162" t="s">
        <v>35</v>
      </c>
      <c r="D206" s="162" t="s">
        <v>32</v>
      </c>
      <c r="E206" s="290" t="s">
        <v>132</v>
      </c>
      <c r="F206" s="291"/>
      <c r="G206" s="157" t="s">
        <v>79</v>
      </c>
      <c r="H206" s="157" t="s">
        <v>212</v>
      </c>
      <c r="I206" s="159">
        <f>'Ув.о бюдж.ассигн.'!I206</f>
        <v>143</v>
      </c>
      <c r="J206" s="159">
        <f>'Ув.о бюдж.ассигн.'!J206</f>
        <v>143</v>
      </c>
      <c r="K206" s="159">
        <f>'Ув.о бюдж.ассигн.'!K206</f>
        <v>143</v>
      </c>
      <c r="L206" s="188">
        <f>SUM(K205:K209)</f>
        <v>731.37</v>
      </c>
    </row>
    <row r="207" spans="1:11" s="168" customFormat="1" ht="19.5" customHeight="1">
      <c r="A207" s="167" t="s">
        <v>210</v>
      </c>
      <c r="B207" s="157" t="s">
        <v>12</v>
      </c>
      <c r="C207" s="162" t="s">
        <v>35</v>
      </c>
      <c r="D207" s="162" t="s">
        <v>32</v>
      </c>
      <c r="E207" s="290" t="s">
        <v>132</v>
      </c>
      <c r="F207" s="291"/>
      <c r="G207" s="157" t="s">
        <v>79</v>
      </c>
      <c r="H207" s="157" t="s">
        <v>204</v>
      </c>
      <c r="I207" s="159">
        <f>'Ув.о бюдж.ассигн.'!I207</f>
        <v>257</v>
      </c>
      <c r="J207" s="159">
        <f>'Ув.о бюдж.ассигн.'!J207</f>
        <v>257</v>
      </c>
      <c r="K207" s="159">
        <f>'Ув.о бюдж.ассигн.'!K207</f>
        <v>257</v>
      </c>
    </row>
    <row r="208" spans="1:11" s="168" customFormat="1" ht="19.5" customHeight="1">
      <c r="A208" s="167" t="s">
        <v>22</v>
      </c>
      <c r="B208" s="157" t="s">
        <v>12</v>
      </c>
      <c r="C208" s="162" t="s">
        <v>35</v>
      </c>
      <c r="D208" s="162" t="s">
        <v>32</v>
      </c>
      <c r="E208" s="290" t="s">
        <v>132</v>
      </c>
      <c r="F208" s="291"/>
      <c r="G208" s="157" t="s">
        <v>79</v>
      </c>
      <c r="H208" s="157" t="s">
        <v>23</v>
      </c>
      <c r="I208" s="159">
        <f>'Ув.о бюдж.ассигн.'!I208</f>
        <v>0</v>
      </c>
      <c r="J208" s="159">
        <f>'Ув.о бюдж.ассигн.'!J208</f>
        <v>0</v>
      </c>
      <c r="K208" s="159">
        <f>'Ув.о бюдж.ассигн.'!K208</f>
        <v>0</v>
      </c>
    </row>
    <row r="209" spans="1:11" s="168" customFormat="1" ht="27" customHeight="1">
      <c r="A209" s="167" t="s">
        <v>235</v>
      </c>
      <c r="B209" s="157" t="s">
        <v>12</v>
      </c>
      <c r="C209" s="162" t="s">
        <v>35</v>
      </c>
      <c r="D209" s="162" t="s">
        <v>32</v>
      </c>
      <c r="E209" s="290" t="s">
        <v>132</v>
      </c>
      <c r="F209" s="291"/>
      <c r="G209" s="157" t="s">
        <v>79</v>
      </c>
      <c r="H209" s="157" t="s">
        <v>213</v>
      </c>
      <c r="I209" s="159">
        <f>'Ув.о бюдж.ассигн.'!I209</f>
        <v>100</v>
      </c>
      <c r="J209" s="159">
        <f>'Ув.о бюдж.ассигн.'!J209</f>
        <v>100.301</v>
      </c>
      <c r="K209" s="159">
        <f>'Ув.о бюдж.ассигн.'!K209</f>
        <v>100.37</v>
      </c>
    </row>
    <row r="210" spans="1:11" ht="36" customHeight="1">
      <c r="A210" s="23" t="s">
        <v>160</v>
      </c>
      <c r="B210" s="17">
        <v>716</v>
      </c>
      <c r="C210" s="84" t="s">
        <v>35</v>
      </c>
      <c r="D210" s="84" t="s">
        <v>32</v>
      </c>
      <c r="E210" s="231" t="s">
        <v>159</v>
      </c>
      <c r="F210" s="232"/>
      <c r="G210" s="17" t="s">
        <v>82</v>
      </c>
      <c r="H210" s="17"/>
      <c r="I210" s="115">
        <f>I211</f>
        <v>0</v>
      </c>
      <c r="J210" s="115">
        <f>J211</f>
        <v>0</v>
      </c>
      <c r="K210" s="115">
        <f>K211</f>
        <v>0</v>
      </c>
    </row>
    <row r="211" spans="1:11" ht="24.75" customHeight="1">
      <c r="A211" s="72" t="s">
        <v>112</v>
      </c>
      <c r="B211" s="70" t="s">
        <v>12</v>
      </c>
      <c r="C211" s="74" t="s">
        <v>35</v>
      </c>
      <c r="D211" s="74" t="s">
        <v>32</v>
      </c>
      <c r="E211" s="228" t="s">
        <v>159</v>
      </c>
      <c r="F211" s="229"/>
      <c r="G211" s="73" t="s">
        <v>16</v>
      </c>
      <c r="H211" s="73"/>
      <c r="I211" s="116">
        <f t="shared" si="15"/>
        <v>0</v>
      </c>
      <c r="J211" s="116">
        <f t="shared" si="15"/>
        <v>0</v>
      </c>
      <c r="K211" s="116">
        <f t="shared" si="15"/>
        <v>0</v>
      </c>
    </row>
    <row r="212" spans="1:11" ht="42.75" customHeight="1">
      <c r="A212" s="72" t="s">
        <v>119</v>
      </c>
      <c r="B212" s="70" t="s">
        <v>12</v>
      </c>
      <c r="C212" s="84" t="s">
        <v>35</v>
      </c>
      <c r="D212" s="84" t="s">
        <v>32</v>
      </c>
      <c r="E212" s="228" t="s">
        <v>159</v>
      </c>
      <c r="F212" s="229"/>
      <c r="G212" s="70" t="s">
        <v>114</v>
      </c>
      <c r="H212" s="70"/>
      <c r="I212" s="116">
        <f t="shared" si="15"/>
        <v>0</v>
      </c>
      <c r="J212" s="116">
        <f t="shared" si="15"/>
        <v>0</v>
      </c>
      <c r="K212" s="116">
        <f t="shared" si="15"/>
        <v>0</v>
      </c>
    </row>
    <row r="213" spans="1:11" ht="39.75" customHeight="1">
      <c r="A213" s="72" t="s">
        <v>115</v>
      </c>
      <c r="B213" s="70" t="s">
        <v>12</v>
      </c>
      <c r="C213" s="84" t="s">
        <v>35</v>
      </c>
      <c r="D213" s="84" t="s">
        <v>32</v>
      </c>
      <c r="E213" s="228" t="s">
        <v>159</v>
      </c>
      <c r="F213" s="229"/>
      <c r="G213" s="70" t="s">
        <v>79</v>
      </c>
      <c r="H213" s="70"/>
      <c r="I213" s="116">
        <v>0</v>
      </c>
      <c r="J213" s="116">
        <v>0</v>
      </c>
      <c r="K213" s="116">
        <v>0</v>
      </c>
    </row>
    <row r="214" spans="1:11" s="168" customFormat="1" ht="18.75" customHeight="1">
      <c r="A214" s="167" t="s">
        <v>22</v>
      </c>
      <c r="B214" s="157" t="s">
        <v>12</v>
      </c>
      <c r="C214" s="162" t="s">
        <v>35</v>
      </c>
      <c r="D214" s="162" t="s">
        <v>32</v>
      </c>
      <c r="E214" s="290" t="s">
        <v>159</v>
      </c>
      <c r="F214" s="295"/>
      <c r="G214" s="157" t="s">
        <v>79</v>
      </c>
      <c r="H214" s="157" t="s">
        <v>23</v>
      </c>
      <c r="I214" s="159">
        <f>'Ув.о бюдж.ассигн.'!I214</f>
        <v>0</v>
      </c>
      <c r="J214" s="159">
        <f>'Ув.о бюдж.ассигн.'!J214</f>
        <v>0</v>
      </c>
      <c r="K214" s="159">
        <f>'Ув.о бюдж.ассигн.'!K214</f>
        <v>0</v>
      </c>
    </row>
    <row r="215" spans="1:11" s="51" customFormat="1" ht="30.75" customHeight="1">
      <c r="A215" s="135" t="s">
        <v>167</v>
      </c>
      <c r="B215" s="83" t="s">
        <v>12</v>
      </c>
      <c r="C215" s="83" t="s">
        <v>35</v>
      </c>
      <c r="D215" s="83" t="s">
        <v>32</v>
      </c>
      <c r="E215" s="234" t="s">
        <v>152</v>
      </c>
      <c r="F215" s="235"/>
      <c r="G215" s="83" t="s">
        <v>82</v>
      </c>
      <c r="H215" s="83"/>
      <c r="I215" s="115">
        <f>I216</f>
        <v>948.2</v>
      </c>
      <c r="J215" s="115">
        <f aca="true" t="shared" si="16" ref="J215:K217">J216</f>
        <v>462.16</v>
      </c>
      <c r="K215" s="115">
        <f t="shared" si="16"/>
        <v>462.16</v>
      </c>
    </row>
    <row r="216" spans="1:11" s="63" customFormat="1" ht="24.75" customHeight="1">
      <c r="A216" s="88" t="s">
        <v>112</v>
      </c>
      <c r="B216" s="70" t="s">
        <v>12</v>
      </c>
      <c r="C216" s="70" t="s">
        <v>35</v>
      </c>
      <c r="D216" s="70" t="s">
        <v>32</v>
      </c>
      <c r="E216" s="236" t="s">
        <v>152</v>
      </c>
      <c r="F216" s="237"/>
      <c r="G216" s="83" t="s">
        <v>16</v>
      </c>
      <c r="H216" s="83"/>
      <c r="I216" s="116">
        <f>I217</f>
        <v>948.2</v>
      </c>
      <c r="J216" s="116">
        <f t="shared" si="16"/>
        <v>462.16</v>
      </c>
      <c r="K216" s="116">
        <f t="shared" si="16"/>
        <v>462.16</v>
      </c>
    </row>
    <row r="217" spans="1:11" ht="36" customHeight="1">
      <c r="A217" s="72" t="s">
        <v>119</v>
      </c>
      <c r="B217" s="70" t="s">
        <v>12</v>
      </c>
      <c r="C217" s="70" t="s">
        <v>35</v>
      </c>
      <c r="D217" s="70" t="s">
        <v>32</v>
      </c>
      <c r="E217" s="236" t="s">
        <v>152</v>
      </c>
      <c r="F217" s="237"/>
      <c r="G217" s="70" t="s">
        <v>114</v>
      </c>
      <c r="H217" s="70"/>
      <c r="I217" s="116">
        <f>I218</f>
        <v>948.2</v>
      </c>
      <c r="J217" s="116">
        <f t="shared" si="16"/>
        <v>462.16</v>
      </c>
      <c r="K217" s="116">
        <f t="shared" si="16"/>
        <v>462.16</v>
      </c>
    </row>
    <row r="218" spans="1:11" ht="37.5" customHeight="1">
      <c r="A218" s="72" t="s">
        <v>115</v>
      </c>
      <c r="B218" s="70" t="s">
        <v>12</v>
      </c>
      <c r="C218" s="70" t="s">
        <v>35</v>
      </c>
      <c r="D218" s="70" t="s">
        <v>32</v>
      </c>
      <c r="E218" s="236" t="s">
        <v>152</v>
      </c>
      <c r="F218" s="237"/>
      <c r="G218" s="70" t="s">
        <v>79</v>
      </c>
      <c r="H218" s="70"/>
      <c r="I218" s="116">
        <f>'пр 4'!H173</f>
        <v>948.2</v>
      </c>
      <c r="J218" s="116">
        <f>'пр 4'!I173</f>
        <v>462.16</v>
      </c>
      <c r="K218" s="116">
        <f>'пр 4'!J173</f>
        <v>462.16</v>
      </c>
    </row>
    <row r="219" spans="1:11" s="168" customFormat="1" ht="21.75" customHeight="1">
      <c r="A219" s="167" t="s">
        <v>224</v>
      </c>
      <c r="B219" s="157" t="s">
        <v>12</v>
      </c>
      <c r="C219" s="157" t="s">
        <v>35</v>
      </c>
      <c r="D219" s="157" t="s">
        <v>32</v>
      </c>
      <c r="E219" s="296" t="s">
        <v>152</v>
      </c>
      <c r="F219" s="297"/>
      <c r="G219" s="157" t="s">
        <v>79</v>
      </c>
      <c r="H219" s="157" t="s">
        <v>212</v>
      </c>
      <c r="I219" s="159">
        <f>'Ув.о бюдж.ассигн.'!I219</f>
        <v>512.7</v>
      </c>
      <c r="J219" s="159">
        <f>'Ув.о бюдж.ассигн.'!J219</f>
        <v>512.7</v>
      </c>
      <c r="K219" s="159">
        <f>'Ув.о бюдж.ассигн.'!K219</f>
        <v>512.7</v>
      </c>
    </row>
    <row r="220" spans="1:11" ht="12.75">
      <c r="A220" s="86" t="s">
        <v>156</v>
      </c>
      <c r="B220" s="83" t="s">
        <v>12</v>
      </c>
      <c r="C220" s="83" t="s">
        <v>41</v>
      </c>
      <c r="D220" s="83"/>
      <c r="E220" s="228"/>
      <c r="F220" s="230"/>
      <c r="G220" s="83"/>
      <c r="H220" s="83"/>
      <c r="I220" s="115">
        <f>I221</f>
        <v>10444.35209</v>
      </c>
      <c r="J220" s="115">
        <f>J221</f>
        <v>8248</v>
      </c>
      <c r="K220" s="115">
        <f>K221</f>
        <v>8248</v>
      </c>
    </row>
    <row r="221" spans="1:11" ht="22.5" customHeight="1">
      <c r="A221" s="86" t="s">
        <v>40</v>
      </c>
      <c r="B221" s="83" t="s">
        <v>12</v>
      </c>
      <c r="C221" s="83" t="s">
        <v>41</v>
      </c>
      <c r="D221" s="83" t="s">
        <v>10</v>
      </c>
      <c r="E221" s="231" t="s">
        <v>105</v>
      </c>
      <c r="F221" s="232"/>
      <c r="G221" s="83"/>
      <c r="H221" s="83"/>
      <c r="I221" s="115">
        <f>I222+I255</f>
        <v>10444.35209</v>
      </c>
      <c r="J221" s="115">
        <f>J222+J255</f>
        <v>8248</v>
      </c>
      <c r="K221" s="115">
        <f>K222+K255</f>
        <v>8248</v>
      </c>
    </row>
    <row r="222" spans="1:11" ht="28.5" customHeight="1">
      <c r="A222" s="106" t="s">
        <v>126</v>
      </c>
      <c r="B222" s="6">
        <v>716</v>
      </c>
      <c r="C222" s="70" t="s">
        <v>41</v>
      </c>
      <c r="D222" s="70" t="s">
        <v>10</v>
      </c>
      <c r="E222" s="240" t="s">
        <v>134</v>
      </c>
      <c r="F222" s="241"/>
      <c r="G222" s="6" t="s">
        <v>82</v>
      </c>
      <c r="H222" s="6"/>
      <c r="I222" s="116">
        <f>I224</f>
        <v>10444.35209</v>
      </c>
      <c r="J222" s="116">
        <f>J224</f>
        <v>8248</v>
      </c>
      <c r="K222" s="116">
        <f>K224</f>
        <v>8248</v>
      </c>
    </row>
    <row r="223" spans="1:11" ht="37.5" customHeight="1">
      <c r="A223" s="106" t="s">
        <v>133</v>
      </c>
      <c r="B223" s="6">
        <v>716</v>
      </c>
      <c r="C223" s="70" t="s">
        <v>41</v>
      </c>
      <c r="D223" s="70" t="s">
        <v>10</v>
      </c>
      <c r="E223" s="240" t="s">
        <v>134</v>
      </c>
      <c r="F223" s="241"/>
      <c r="G223" s="6" t="s">
        <v>82</v>
      </c>
      <c r="H223" s="6"/>
      <c r="I223" s="116">
        <f>I224</f>
        <v>10444.35209</v>
      </c>
      <c r="J223" s="116">
        <f>J224</f>
        <v>8248</v>
      </c>
      <c r="K223" s="116">
        <f>K224</f>
        <v>8248</v>
      </c>
    </row>
    <row r="224" spans="1:11" ht="38.25">
      <c r="A224" s="29" t="s">
        <v>69</v>
      </c>
      <c r="B224" s="5" t="s">
        <v>12</v>
      </c>
      <c r="C224" s="70" t="s">
        <v>41</v>
      </c>
      <c r="D224" s="70" t="s">
        <v>10</v>
      </c>
      <c r="E224" s="240" t="s">
        <v>135</v>
      </c>
      <c r="F224" s="241"/>
      <c r="G224" s="5"/>
      <c r="H224" s="5"/>
      <c r="I224" s="116">
        <f>I225+I230+I237+I250</f>
        <v>10444.35209</v>
      </c>
      <c r="J224" s="116">
        <f>J225+J230+J237+J250</f>
        <v>8248</v>
      </c>
      <c r="K224" s="116">
        <f>K225+K230+K237+K250</f>
        <v>8248</v>
      </c>
    </row>
    <row r="225" spans="1:11" ht="22.5">
      <c r="A225" s="8" t="s">
        <v>110</v>
      </c>
      <c r="B225" s="5" t="s">
        <v>12</v>
      </c>
      <c r="C225" s="70" t="s">
        <v>41</v>
      </c>
      <c r="D225" s="70" t="s">
        <v>10</v>
      </c>
      <c r="E225" s="240" t="s">
        <v>135</v>
      </c>
      <c r="F225" s="241"/>
      <c r="G225" s="5" t="s">
        <v>136</v>
      </c>
      <c r="H225" s="5"/>
      <c r="I225" s="116">
        <f>I228+I226</f>
        <v>6928</v>
      </c>
      <c r="J225" s="116">
        <f>J228+J226</f>
        <v>6928</v>
      </c>
      <c r="K225" s="116">
        <f>K228+K226</f>
        <v>6928</v>
      </c>
    </row>
    <row r="226" spans="1:11" ht="27" customHeight="1">
      <c r="A226" s="72" t="str">
        <f>'пр 3'!A126</f>
        <v>Фонд оплаты труда казенных учреждений и взносы по обязательному социальному страхованию</v>
      </c>
      <c r="B226" s="70" t="s">
        <v>12</v>
      </c>
      <c r="C226" s="70" t="s">
        <v>41</v>
      </c>
      <c r="D226" s="70" t="s">
        <v>10</v>
      </c>
      <c r="E226" s="240" t="s">
        <v>135</v>
      </c>
      <c r="F226" s="241"/>
      <c r="G226" s="70" t="s">
        <v>87</v>
      </c>
      <c r="H226" s="70"/>
      <c r="I226" s="116">
        <f>'пр 4'!H184</f>
        <v>5321</v>
      </c>
      <c r="J226" s="116">
        <f>'пр 4'!I184</f>
        <v>5321</v>
      </c>
      <c r="K226" s="116">
        <f>'пр 4'!J184</f>
        <v>5321</v>
      </c>
    </row>
    <row r="227" spans="1:11" s="168" customFormat="1" ht="21" customHeight="1">
      <c r="A227" s="167" t="s">
        <v>209</v>
      </c>
      <c r="B227" s="157" t="s">
        <v>12</v>
      </c>
      <c r="C227" s="157" t="s">
        <v>41</v>
      </c>
      <c r="D227" s="157" t="s">
        <v>10</v>
      </c>
      <c r="E227" s="292" t="s">
        <v>135</v>
      </c>
      <c r="F227" s="291"/>
      <c r="G227" s="157" t="s">
        <v>87</v>
      </c>
      <c r="H227" s="157" t="s">
        <v>202</v>
      </c>
      <c r="I227" s="159">
        <f>'Ув.о бюдж.ассигн.'!I227</f>
        <v>4687</v>
      </c>
      <c r="J227" s="159">
        <f>'Ув.о бюдж.ассигн.'!J227</f>
        <v>4687</v>
      </c>
      <c r="K227" s="159">
        <f>'Ув.о бюдж.ассигн.'!K227</f>
        <v>4687</v>
      </c>
    </row>
    <row r="228" spans="1:11" ht="37.5" customHeight="1">
      <c r="A228" s="72" t="str">
        <f>'пр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228" s="70" t="s">
        <v>12</v>
      </c>
      <c r="C228" s="70" t="s">
        <v>41</v>
      </c>
      <c r="D228" s="70" t="s">
        <v>10</v>
      </c>
      <c r="E228" s="240" t="s">
        <v>135</v>
      </c>
      <c r="F228" s="241"/>
      <c r="G228" s="70" t="s">
        <v>101</v>
      </c>
      <c r="H228" s="70"/>
      <c r="I228" s="116">
        <f>'пр 4'!H185</f>
        <v>1607</v>
      </c>
      <c r="J228" s="116">
        <f>'пр 4'!I185</f>
        <v>1607</v>
      </c>
      <c r="K228" s="116">
        <f>'пр 4'!J185</f>
        <v>1607</v>
      </c>
    </row>
    <row r="229" spans="1:11" s="168" customFormat="1" ht="16.5" customHeight="1">
      <c r="A229" s="167" t="s">
        <v>18</v>
      </c>
      <c r="B229" s="157" t="s">
        <v>12</v>
      </c>
      <c r="C229" s="157" t="s">
        <v>41</v>
      </c>
      <c r="D229" s="157" t="s">
        <v>10</v>
      </c>
      <c r="E229" s="292" t="s">
        <v>135</v>
      </c>
      <c r="F229" s="291"/>
      <c r="G229" s="157" t="s">
        <v>101</v>
      </c>
      <c r="H229" s="157" t="s">
        <v>203</v>
      </c>
      <c r="I229" s="159">
        <f>'Ув.о бюдж.ассигн.'!I229</f>
        <v>1416</v>
      </c>
      <c r="J229" s="159">
        <f>'Ув.о бюдж.ассигн.'!J229</f>
        <v>1416</v>
      </c>
      <c r="K229" s="159">
        <f>'Ув.о бюдж.ассигн.'!K229</f>
        <v>1416</v>
      </c>
    </row>
    <row r="230" spans="1:11" ht="22.5">
      <c r="A230" s="72" t="s">
        <v>112</v>
      </c>
      <c r="B230" s="87" t="s">
        <v>12</v>
      </c>
      <c r="C230" s="70" t="s">
        <v>41</v>
      </c>
      <c r="D230" s="70" t="s">
        <v>10</v>
      </c>
      <c r="E230" s="240" t="s">
        <v>135</v>
      </c>
      <c r="F230" s="241"/>
      <c r="G230" s="83" t="s">
        <v>16</v>
      </c>
      <c r="H230" s="83"/>
      <c r="I230" s="115">
        <f>I232</f>
        <v>65</v>
      </c>
      <c r="J230" s="115">
        <f>J232</f>
        <v>50</v>
      </c>
      <c r="K230" s="115">
        <f>K232</f>
        <v>50</v>
      </c>
    </row>
    <row r="231" spans="1:11" ht="33.75">
      <c r="A231" s="72" t="s">
        <v>119</v>
      </c>
      <c r="B231" s="70" t="s">
        <v>12</v>
      </c>
      <c r="C231" s="70" t="s">
        <v>41</v>
      </c>
      <c r="D231" s="70" t="s">
        <v>10</v>
      </c>
      <c r="E231" s="240" t="s">
        <v>135</v>
      </c>
      <c r="F231" s="241"/>
      <c r="G231" s="70" t="s">
        <v>114</v>
      </c>
      <c r="H231" s="70"/>
      <c r="I231" s="116">
        <f>I232</f>
        <v>65</v>
      </c>
      <c r="J231" s="116">
        <f>J232</f>
        <v>50</v>
      </c>
      <c r="K231" s="116">
        <f>K232</f>
        <v>50</v>
      </c>
    </row>
    <row r="232" spans="1:11" ht="22.5">
      <c r="A232" s="113" t="s">
        <v>92</v>
      </c>
      <c r="B232" s="70" t="s">
        <v>12</v>
      </c>
      <c r="C232" s="70" t="s">
        <v>41</v>
      </c>
      <c r="D232" s="70" t="s">
        <v>10</v>
      </c>
      <c r="E232" s="240" t="s">
        <v>135</v>
      </c>
      <c r="F232" s="241"/>
      <c r="G232" s="70" t="s">
        <v>91</v>
      </c>
      <c r="H232" s="70"/>
      <c r="I232" s="116">
        <f>'пр 4'!H188</f>
        <v>65</v>
      </c>
      <c r="J232" s="116">
        <f>'пр 4'!I188</f>
        <v>50</v>
      </c>
      <c r="K232" s="116">
        <f>'пр 4'!J188</f>
        <v>50</v>
      </c>
    </row>
    <row r="233" spans="1:11" s="168" customFormat="1" ht="12.75">
      <c r="A233" s="169" t="s">
        <v>223</v>
      </c>
      <c r="B233" s="157" t="s">
        <v>12</v>
      </c>
      <c r="C233" s="157" t="s">
        <v>41</v>
      </c>
      <c r="D233" s="157" t="s">
        <v>10</v>
      </c>
      <c r="E233" s="292" t="s">
        <v>135</v>
      </c>
      <c r="F233" s="291"/>
      <c r="G233" s="157" t="s">
        <v>91</v>
      </c>
      <c r="H233" s="157" t="s">
        <v>211</v>
      </c>
      <c r="I233" s="159">
        <f>'Ув.о бюдж.ассигн.'!I233</f>
        <v>30</v>
      </c>
      <c r="J233" s="159">
        <f>'Ув.о бюдж.ассигн.'!J233</f>
        <v>30</v>
      </c>
      <c r="K233" s="159">
        <f>'Ув.о бюдж.ассигн.'!K233</f>
        <v>30</v>
      </c>
    </row>
    <row r="234" spans="1:11" s="168" customFormat="1" ht="12.75">
      <c r="A234" s="167" t="s">
        <v>224</v>
      </c>
      <c r="B234" s="157" t="s">
        <v>12</v>
      </c>
      <c r="C234" s="157" t="s">
        <v>41</v>
      </c>
      <c r="D234" s="157" t="s">
        <v>10</v>
      </c>
      <c r="E234" s="292" t="s">
        <v>135</v>
      </c>
      <c r="F234" s="291"/>
      <c r="G234" s="157" t="s">
        <v>91</v>
      </c>
      <c r="H234" s="157" t="s">
        <v>212</v>
      </c>
      <c r="I234" s="159">
        <f>'Ув.о бюдж.ассигн.'!I234</f>
        <v>5</v>
      </c>
      <c r="J234" s="159">
        <f>'Ув.о бюдж.ассигн.'!J234</f>
        <v>5</v>
      </c>
      <c r="K234" s="159">
        <f>'Ув.о бюдж.ассигн.'!K234</f>
        <v>5</v>
      </c>
    </row>
    <row r="235" spans="1:11" s="168" customFormat="1" ht="12.75">
      <c r="A235" s="167" t="s">
        <v>22</v>
      </c>
      <c r="B235" s="157" t="s">
        <v>12</v>
      </c>
      <c r="C235" s="157" t="s">
        <v>41</v>
      </c>
      <c r="D235" s="157" t="s">
        <v>10</v>
      </c>
      <c r="E235" s="292" t="s">
        <v>135</v>
      </c>
      <c r="F235" s="291"/>
      <c r="G235" s="157" t="s">
        <v>91</v>
      </c>
      <c r="H235" s="157" t="s">
        <v>23</v>
      </c>
      <c r="I235" s="159">
        <f>'Ув.о бюдж.ассигн.'!I235</f>
        <v>0</v>
      </c>
      <c r="J235" s="159">
        <f>'Ув.о бюдж.ассигн.'!J235</f>
        <v>0</v>
      </c>
      <c r="K235" s="159">
        <f>'Ув.о бюдж.ассигн.'!K235</f>
        <v>0</v>
      </c>
    </row>
    <row r="236" spans="1:11" s="168" customFormat="1" ht="22.5">
      <c r="A236" s="167" t="s">
        <v>235</v>
      </c>
      <c r="B236" s="157" t="s">
        <v>12</v>
      </c>
      <c r="C236" s="157" t="s">
        <v>41</v>
      </c>
      <c r="D236" s="157" t="s">
        <v>10</v>
      </c>
      <c r="E236" s="292" t="s">
        <v>135</v>
      </c>
      <c r="F236" s="291"/>
      <c r="G236" s="157" t="s">
        <v>91</v>
      </c>
      <c r="H236" s="157" t="s">
        <v>213</v>
      </c>
      <c r="I236" s="159">
        <f>'Ув.о бюдж.ассигн.'!I236</f>
        <v>15</v>
      </c>
      <c r="J236" s="159">
        <f>'Ув.о бюдж.ассигн.'!J236</f>
        <v>15</v>
      </c>
      <c r="K236" s="159">
        <f>'Ув.о бюдж.ассигн.'!K236</f>
        <v>15</v>
      </c>
    </row>
    <row r="237" spans="1:11" ht="26.25" customHeight="1">
      <c r="A237" s="88" t="s">
        <v>112</v>
      </c>
      <c r="B237" s="87" t="s">
        <v>12</v>
      </c>
      <c r="C237" s="70" t="s">
        <v>41</v>
      </c>
      <c r="D237" s="70" t="s">
        <v>10</v>
      </c>
      <c r="E237" s="240" t="s">
        <v>135</v>
      </c>
      <c r="F237" s="241"/>
      <c r="G237" s="83" t="s">
        <v>16</v>
      </c>
      <c r="H237" s="83"/>
      <c r="I237" s="115">
        <f>I238</f>
        <v>3446.35209</v>
      </c>
      <c r="J237" s="115">
        <f>J238</f>
        <v>1270</v>
      </c>
      <c r="K237" s="115">
        <f>K238</f>
        <v>1270</v>
      </c>
    </row>
    <row r="238" spans="1:11" ht="33.75" customHeight="1">
      <c r="A238" s="72" t="s">
        <v>119</v>
      </c>
      <c r="B238" s="70" t="s">
        <v>12</v>
      </c>
      <c r="C238" s="70" t="s">
        <v>41</v>
      </c>
      <c r="D238" s="70" t="s">
        <v>10</v>
      </c>
      <c r="E238" s="240" t="s">
        <v>135</v>
      </c>
      <c r="F238" s="241"/>
      <c r="G238" s="70" t="s">
        <v>114</v>
      </c>
      <c r="H238" s="70"/>
      <c r="I238" s="116">
        <f>I239+I248</f>
        <v>3446.35209</v>
      </c>
      <c r="J238" s="116">
        <f>J239+J248</f>
        <v>1270</v>
      </c>
      <c r="K238" s="116">
        <f>K239+K248</f>
        <v>1270</v>
      </c>
    </row>
    <row r="239" spans="1:11" ht="41.25" customHeight="1">
      <c r="A239" s="72" t="s">
        <v>115</v>
      </c>
      <c r="B239" s="70" t="s">
        <v>12</v>
      </c>
      <c r="C239" s="70" t="s">
        <v>41</v>
      </c>
      <c r="D239" s="70" t="s">
        <v>10</v>
      </c>
      <c r="E239" s="240" t="s">
        <v>135</v>
      </c>
      <c r="F239" s="241"/>
      <c r="G239" s="70" t="s">
        <v>79</v>
      </c>
      <c r="H239" s="70"/>
      <c r="I239" s="116">
        <f>'пр 4'!H191</f>
        <v>3076.35209</v>
      </c>
      <c r="J239" s="116">
        <f>'пр 4'!I191</f>
        <v>1000</v>
      </c>
      <c r="K239" s="116">
        <f>'пр 4'!J191</f>
        <v>1000</v>
      </c>
    </row>
    <row r="240" spans="1:12" s="168" customFormat="1" ht="20.25" customHeight="1">
      <c r="A240" s="167" t="s">
        <v>208</v>
      </c>
      <c r="B240" s="157" t="s">
        <v>12</v>
      </c>
      <c r="C240" s="157" t="s">
        <v>41</v>
      </c>
      <c r="D240" s="157" t="s">
        <v>10</v>
      </c>
      <c r="E240" s="292" t="s">
        <v>135</v>
      </c>
      <c r="F240" s="291"/>
      <c r="G240" s="157" t="s">
        <v>79</v>
      </c>
      <c r="H240" s="157" t="s">
        <v>206</v>
      </c>
      <c r="I240" s="159">
        <f>'Ув.о бюдж.ассигн.'!I240</f>
        <v>100</v>
      </c>
      <c r="J240" s="159">
        <f>'Ув.о бюдж.ассигн.'!J240</f>
        <v>100</v>
      </c>
      <c r="K240" s="159">
        <f>'Ув.о бюдж.ассигн.'!K240</f>
        <v>100</v>
      </c>
      <c r="L240" s="188">
        <f>SUM(I240:I247)</f>
        <v>900</v>
      </c>
    </row>
    <row r="241" spans="1:12" s="168" customFormat="1" ht="20.25" customHeight="1">
      <c r="A241" s="167" t="s">
        <v>226</v>
      </c>
      <c r="B241" s="157" t="s">
        <v>12</v>
      </c>
      <c r="C241" s="157" t="s">
        <v>41</v>
      </c>
      <c r="D241" s="157" t="s">
        <v>10</v>
      </c>
      <c r="E241" s="292" t="s">
        <v>135</v>
      </c>
      <c r="F241" s="291"/>
      <c r="G241" s="157" t="s">
        <v>79</v>
      </c>
      <c r="H241" s="157" t="s">
        <v>214</v>
      </c>
      <c r="I241" s="159">
        <f>'Ув.о бюдж.ассигн.'!I241</f>
        <v>100</v>
      </c>
      <c r="J241" s="159">
        <f>'Ув.о бюдж.ассигн.'!J241</f>
        <v>100</v>
      </c>
      <c r="K241" s="159">
        <f>'Ув.о бюдж.ассигн.'!K241</f>
        <v>100</v>
      </c>
      <c r="L241" s="188">
        <f>SUM(J240:J247)</f>
        <v>800</v>
      </c>
    </row>
    <row r="242" spans="1:11" s="168" customFormat="1" ht="20.25" customHeight="1">
      <c r="A242" s="167" t="s">
        <v>224</v>
      </c>
      <c r="B242" s="157" t="s">
        <v>12</v>
      </c>
      <c r="C242" s="157" t="s">
        <v>41</v>
      </c>
      <c r="D242" s="157" t="s">
        <v>10</v>
      </c>
      <c r="E242" s="292" t="s">
        <v>135</v>
      </c>
      <c r="F242" s="291"/>
      <c r="G242" s="157" t="s">
        <v>79</v>
      </c>
      <c r="H242" s="157" t="s">
        <v>212</v>
      </c>
      <c r="I242" s="159">
        <f>'Ув.о бюдж.ассигн.'!I242</f>
        <v>50</v>
      </c>
      <c r="J242" s="159">
        <f>'Ув.о бюдж.ассигн.'!J242</f>
        <v>50</v>
      </c>
      <c r="K242" s="159">
        <f>'Ув.о бюдж.ассигн.'!K242</f>
        <v>50</v>
      </c>
    </row>
    <row r="243" spans="1:11" s="168" customFormat="1" ht="20.25" customHeight="1">
      <c r="A243" s="167" t="s">
        <v>210</v>
      </c>
      <c r="B243" s="157" t="s">
        <v>12</v>
      </c>
      <c r="C243" s="157" t="s">
        <v>41</v>
      </c>
      <c r="D243" s="157" t="s">
        <v>10</v>
      </c>
      <c r="E243" s="292" t="s">
        <v>135</v>
      </c>
      <c r="F243" s="291"/>
      <c r="G243" s="157" t="s">
        <v>79</v>
      </c>
      <c r="H243" s="157" t="s">
        <v>204</v>
      </c>
      <c r="I243" s="159">
        <f>'Ув.о бюдж.ассигн.'!I243</f>
        <v>400</v>
      </c>
      <c r="J243" s="159">
        <f>'Ув.о бюдж.ассигн.'!J243</f>
        <v>400</v>
      </c>
      <c r="K243" s="159">
        <f>'Ув.о бюдж.ассигн.'!K243</f>
        <v>400</v>
      </c>
    </row>
    <row r="244" spans="1:11" s="168" customFormat="1" ht="20.25" customHeight="1">
      <c r="A244" s="167" t="s">
        <v>22</v>
      </c>
      <c r="B244" s="157" t="s">
        <v>12</v>
      </c>
      <c r="C244" s="157" t="s">
        <v>41</v>
      </c>
      <c r="D244" s="157" t="s">
        <v>10</v>
      </c>
      <c r="E244" s="292" t="s">
        <v>135</v>
      </c>
      <c r="F244" s="291"/>
      <c r="G244" s="157" t="s">
        <v>79</v>
      </c>
      <c r="H244" s="157" t="s">
        <v>23</v>
      </c>
      <c r="I244" s="159">
        <f>'Ув.о бюдж.ассигн.'!I244</f>
        <v>0</v>
      </c>
      <c r="J244" s="159">
        <f>'Ув.о бюдж.ассигн.'!J244</f>
        <v>0</v>
      </c>
      <c r="K244" s="159">
        <f>'Ув.о бюдж.ассигн.'!K244</f>
        <v>0</v>
      </c>
    </row>
    <row r="245" spans="1:11" s="168" customFormat="1" ht="20.25" customHeight="1">
      <c r="A245" s="167" t="s">
        <v>228</v>
      </c>
      <c r="B245" s="157" t="s">
        <v>12</v>
      </c>
      <c r="C245" s="157" t="s">
        <v>41</v>
      </c>
      <c r="D245" s="157" t="s">
        <v>10</v>
      </c>
      <c r="E245" s="292" t="s">
        <v>135</v>
      </c>
      <c r="F245" s="291"/>
      <c r="G245" s="157" t="s">
        <v>79</v>
      </c>
      <c r="H245" s="157" t="s">
        <v>216</v>
      </c>
      <c r="I245" s="159">
        <f>'Ув.о бюдж.ассигн.'!I245</f>
        <v>20</v>
      </c>
      <c r="J245" s="159">
        <f>'Ув.о бюдж.ассигн.'!J245</f>
        <v>0</v>
      </c>
      <c r="K245" s="159">
        <f>'Ув.о бюдж.ассигн.'!K245</f>
        <v>0</v>
      </c>
    </row>
    <row r="246" spans="1:11" s="168" customFormat="1" ht="20.25" customHeight="1">
      <c r="A246" s="167" t="s">
        <v>235</v>
      </c>
      <c r="B246" s="157" t="s">
        <v>12</v>
      </c>
      <c r="C246" s="157" t="s">
        <v>41</v>
      </c>
      <c r="D246" s="157" t="s">
        <v>10</v>
      </c>
      <c r="E246" s="292" t="s">
        <v>135</v>
      </c>
      <c r="F246" s="291"/>
      <c r="G246" s="157" t="s">
        <v>79</v>
      </c>
      <c r="H246" s="157" t="s">
        <v>213</v>
      </c>
      <c r="I246" s="159">
        <f>'Ув.о бюдж.ассигн.'!I246</f>
        <v>160</v>
      </c>
      <c r="J246" s="159">
        <f>'Ув.о бюдж.ассигн.'!J246</f>
        <v>80</v>
      </c>
      <c r="K246" s="159">
        <f>'Ув.о бюдж.ассигн.'!K246</f>
        <v>80</v>
      </c>
    </row>
    <row r="247" spans="1:11" s="168" customFormat="1" ht="24.75" customHeight="1">
      <c r="A247" s="167" t="s">
        <v>236</v>
      </c>
      <c r="B247" s="157" t="s">
        <v>12</v>
      </c>
      <c r="C247" s="157" t="s">
        <v>41</v>
      </c>
      <c r="D247" s="157" t="s">
        <v>10</v>
      </c>
      <c r="E247" s="292" t="s">
        <v>135</v>
      </c>
      <c r="F247" s="291"/>
      <c r="G247" s="157" t="s">
        <v>79</v>
      </c>
      <c r="H247" s="157" t="s">
        <v>217</v>
      </c>
      <c r="I247" s="159">
        <f>'Ув.о бюдж.ассигн.'!I247</f>
        <v>70</v>
      </c>
      <c r="J247" s="159">
        <f>'Ув.о бюдж.ассигн.'!J247</f>
        <v>70</v>
      </c>
      <c r="K247" s="159">
        <f>'Ув.о бюдж.ассигн.'!K247</f>
        <v>70</v>
      </c>
    </row>
    <row r="248" spans="1:11" ht="22.5" customHeight="1">
      <c r="A248" s="72" t="s">
        <v>172</v>
      </c>
      <c r="B248" s="70" t="s">
        <v>12</v>
      </c>
      <c r="C248" s="70" t="s">
        <v>41</v>
      </c>
      <c r="D248" s="70" t="s">
        <v>10</v>
      </c>
      <c r="E248" s="240" t="s">
        <v>135</v>
      </c>
      <c r="F248" s="241"/>
      <c r="G248" s="70" t="s">
        <v>171</v>
      </c>
      <c r="H248" s="70"/>
      <c r="I248" s="116">
        <f>'пр 4'!H192</f>
        <v>370</v>
      </c>
      <c r="J248" s="116">
        <f>'пр 4'!I192</f>
        <v>270</v>
      </c>
      <c r="K248" s="116">
        <f>'пр 4'!J192</f>
        <v>270</v>
      </c>
    </row>
    <row r="249" spans="1:11" s="168" customFormat="1" ht="24.75" customHeight="1">
      <c r="A249" s="167" t="s">
        <v>226</v>
      </c>
      <c r="B249" s="157" t="s">
        <v>12</v>
      </c>
      <c r="C249" s="157" t="s">
        <v>41</v>
      </c>
      <c r="D249" s="157" t="s">
        <v>10</v>
      </c>
      <c r="E249" s="292" t="s">
        <v>135</v>
      </c>
      <c r="F249" s="291"/>
      <c r="G249" s="157" t="s">
        <v>171</v>
      </c>
      <c r="H249" s="157" t="s">
        <v>214</v>
      </c>
      <c r="I249" s="159">
        <f>'Ув.о бюдж.ассигн.'!I249</f>
        <v>300</v>
      </c>
      <c r="J249" s="159">
        <f>'Ув.о бюдж.ассигн.'!J249</f>
        <v>300</v>
      </c>
      <c r="K249" s="159">
        <f>'Ув.о бюдж.ассигн.'!K249</f>
        <v>300</v>
      </c>
    </row>
    <row r="250" spans="1:11" s="51" customFormat="1" ht="22.5" customHeight="1">
      <c r="A250" s="146" t="s">
        <v>177</v>
      </c>
      <c r="B250" s="87" t="s">
        <v>12</v>
      </c>
      <c r="C250" s="87" t="s">
        <v>41</v>
      </c>
      <c r="D250" s="87" t="s">
        <v>10</v>
      </c>
      <c r="E250" s="248" t="s">
        <v>135</v>
      </c>
      <c r="F250" s="232"/>
      <c r="G250" s="87" t="s">
        <v>175</v>
      </c>
      <c r="H250" s="87"/>
      <c r="I250" s="115">
        <f aca="true" t="shared" si="17" ref="I250:K251">I251</f>
        <v>5</v>
      </c>
      <c r="J250" s="115">
        <f t="shared" si="17"/>
        <v>0</v>
      </c>
      <c r="K250" s="115">
        <f t="shared" si="17"/>
        <v>0</v>
      </c>
    </row>
    <row r="251" spans="1:11" ht="22.5" customHeight="1">
      <c r="A251" s="88" t="s">
        <v>83</v>
      </c>
      <c r="B251" s="70" t="s">
        <v>12</v>
      </c>
      <c r="C251" s="70" t="s">
        <v>41</v>
      </c>
      <c r="D251" s="70" t="s">
        <v>10</v>
      </c>
      <c r="E251" s="240" t="s">
        <v>135</v>
      </c>
      <c r="F251" s="241"/>
      <c r="G251" s="70" t="s">
        <v>174</v>
      </c>
      <c r="H251" s="70"/>
      <c r="I251" s="116">
        <f t="shared" si="17"/>
        <v>5</v>
      </c>
      <c r="J251" s="116">
        <f t="shared" si="17"/>
        <v>0</v>
      </c>
      <c r="K251" s="116">
        <f t="shared" si="17"/>
        <v>0</v>
      </c>
    </row>
    <row r="252" spans="1:11" ht="22.5" customHeight="1">
      <c r="A252" s="72" t="s">
        <v>176</v>
      </c>
      <c r="B252" s="70" t="s">
        <v>12</v>
      </c>
      <c r="C252" s="70" t="s">
        <v>41</v>
      </c>
      <c r="D252" s="70" t="s">
        <v>10</v>
      </c>
      <c r="E252" s="240" t="s">
        <v>135</v>
      </c>
      <c r="F252" s="241"/>
      <c r="G252" s="70" t="s">
        <v>173</v>
      </c>
      <c r="H252" s="70"/>
      <c r="I252" s="116">
        <f>'пр 4'!H195</f>
        <v>5</v>
      </c>
      <c r="J252" s="116">
        <f>'пр 4'!I195</f>
        <v>0</v>
      </c>
      <c r="K252" s="116">
        <f>'пр 4'!J195</f>
        <v>0</v>
      </c>
    </row>
    <row r="253" spans="1:11" s="168" customFormat="1" ht="35.25" customHeight="1">
      <c r="A253" s="167" t="s">
        <v>231</v>
      </c>
      <c r="B253" s="157" t="s">
        <v>12</v>
      </c>
      <c r="C253" s="157" t="s">
        <v>41</v>
      </c>
      <c r="D253" s="157" t="s">
        <v>10</v>
      </c>
      <c r="E253" s="292" t="s">
        <v>135</v>
      </c>
      <c r="F253" s="291"/>
      <c r="G253" s="157" t="s">
        <v>173</v>
      </c>
      <c r="H253" s="157" t="s">
        <v>220</v>
      </c>
      <c r="I253" s="159">
        <f>'Ув.о бюдж.ассигн.'!I253</f>
        <v>1</v>
      </c>
      <c r="J253" s="159">
        <f>'Ув.о бюдж.ассигн.'!J253</f>
        <v>0</v>
      </c>
      <c r="K253" s="159">
        <f>'Ув.о бюдж.ассигн.'!K253</f>
        <v>0</v>
      </c>
    </row>
    <row r="254" spans="1:11" s="168" customFormat="1" ht="22.5" customHeight="1">
      <c r="A254" s="167" t="s">
        <v>233</v>
      </c>
      <c r="B254" s="157" t="s">
        <v>12</v>
      </c>
      <c r="C254" s="157" t="s">
        <v>41</v>
      </c>
      <c r="D254" s="157" t="s">
        <v>10</v>
      </c>
      <c r="E254" s="292" t="s">
        <v>135</v>
      </c>
      <c r="F254" s="291"/>
      <c r="G254" s="157" t="s">
        <v>173</v>
      </c>
      <c r="H254" s="157" t="s">
        <v>219</v>
      </c>
      <c r="I254" s="159">
        <f>'Ув.о бюдж.ассигн.'!I254</f>
        <v>0</v>
      </c>
      <c r="J254" s="159">
        <f>'Ув.о бюдж.ассигн.'!J254</f>
        <v>0</v>
      </c>
      <c r="K254" s="159">
        <f>'Ув.о бюдж.ассигн.'!K254</f>
        <v>0</v>
      </c>
    </row>
    <row r="255" spans="1:11" ht="61.5" customHeight="1">
      <c r="A255" s="146" t="s">
        <v>162</v>
      </c>
      <c r="B255" s="87" t="s">
        <v>12</v>
      </c>
      <c r="C255" s="87" t="s">
        <v>41</v>
      </c>
      <c r="D255" s="87" t="s">
        <v>10</v>
      </c>
      <c r="E255" s="238" t="s">
        <v>163</v>
      </c>
      <c r="F255" s="239"/>
      <c r="G255" s="17" t="s">
        <v>82</v>
      </c>
      <c r="H255" s="17"/>
      <c r="I255" s="115">
        <f>I256</f>
        <v>0</v>
      </c>
      <c r="J255" s="115">
        <f aca="true" t="shared" si="18" ref="J255:K257">J256</f>
        <v>0</v>
      </c>
      <c r="K255" s="115">
        <f t="shared" si="18"/>
        <v>0</v>
      </c>
    </row>
    <row r="256" spans="1:11" ht="27.75" customHeight="1">
      <c r="A256" s="72" t="s">
        <v>112</v>
      </c>
      <c r="B256" s="70" t="s">
        <v>12</v>
      </c>
      <c r="C256" s="70" t="s">
        <v>41</v>
      </c>
      <c r="D256" s="70" t="s">
        <v>10</v>
      </c>
      <c r="E256" s="246" t="s">
        <v>163</v>
      </c>
      <c r="F256" s="247"/>
      <c r="G256" s="73" t="s">
        <v>16</v>
      </c>
      <c r="H256" s="73"/>
      <c r="I256" s="116">
        <f>I257</f>
        <v>0</v>
      </c>
      <c r="J256" s="116">
        <f t="shared" si="18"/>
        <v>0</v>
      </c>
      <c r="K256" s="116">
        <f t="shared" si="18"/>
        <v>0</v>
      </c>
    </row>
    <row r="257" spans="1:11" ht="36.75" customHeight="1">
      <c r="A257" s="72" t="s">
        <v>119</v>
      </c>
      <c r="B257" s="70" t="s">
        <v>12</v>
      </c>
      <c r="C257" s="70" t="s">
        <v>41</v>
      </c>
      <c r="D257" s="70" t="s">
        <v>10</v>
      </c>
      <c r="E257" s="246" t="s">
        <v>163</v>
      </c>
      <c r="F257" s="247"/>
      <c r="G257" s="70" t="s">
        <v>114</v>
      </c>
      <c r="H257" s="70"/>
      <c r="I257" s="116">
        <f>I258</f>
        <v>0</v>
      </c>
      <c r="J257" s="116">
        <f t="shared" si="18"/>
        <v>0</v>
      </c>
      <c r="K257" s="116">
        <f t="shared" si="18"/>
        <v>0</v>
      </c>
    </row>
    <row r="258" spans="1:11" ht="34.5" customHeight="1">
      <c r="A258" s="72" t="s">
        <v>115</v>
      </c>
      <c r="B258" s="70" t="s">
        <v>12</v>
      </c>
      <c r="C258" s="70" t="s">
        <v>41</v>
      </c>
      <c r="D258" s="70" t="s">
        <v>10</v>
      </c>
      <c r="E258" s="246" t="s">
        <v>163</v>
      </c>
      <c r="F258" s="247"/>
      <c r="G258" s="70" t="s">
        <v>79</v>
      </c>
      <c r="H258" s="70"/>
      <c r="I258" s="116">
        <f>'пр 4'!H199</f>
        <v>0</v>
      </c>
      <c r="J258" s="116">
        <f>'пр 4'!I199</f>
        <v>0</v>
      </c>
      <c r="K258" s="116">
        <f>'пр 4'!J199</f>
        <v>0</v>
      </c>
    </row>
    <row r="259" spans="1:11" s="168" customFormat="1" ht="20.25" customHeight="1">
      <c r="A259" s="167" t="s">
        <v>22</v>
      </c>
      <c r="B259" s="157" t="s">
        <v>12</v>
      </c>
      <c r="C259" s="157" t="s">
        <v>41</v>
      </c>
      <c r="D259" s="157" t="s">
        <v>10</v>
      </c>
      <c r="E259" s="293" t="s">
        <v>163</v>
      </c>
      <c r="F259" s="294"/>
      <c r="G259" s="157" t="s">
        <v>79</v>
      </c>
      <c r="H259" s="157" t="s">
        <v>23</v>
      </c>
      <c r="I259" s="159">
        <f>'Ув.о бюдж.ассигн.'!I259</f>
        <v>860.455</v>
      </c>
      <c r="J259" s="159">
        <f>'Ув.о бюдж.ассигн.'!J259</f>
        <v>0</v>
      </c>
      <c r="K259" s="159">
        <f>'Ув.о бюдж.ассигн.'!K259</f>
        <v>0</v>
      </c>
    </row>
    <row r="260" spans="1:11" ht="15" customHeight="1">
      <c r="A260" s="86" t="s">
        <v>140</v>
      </c>
      <c r="B260" s="83" t="s">
        <v>12</v>
      </c>
      <c r="C260" s="83" t="s">
        <v>65</v>
      </c>
      <c r="D260" s="83"/>
      <c r="E260" s="228"/>
      <c r="F260" s="230"/>
      <c r="G260" s="83"/>
      <c r="H260" s="83"/>
      <c r="I260" s="115">
        <f aca="true" t="shared" si="19" ref="I260:K265">I261</f>
        <v>350</v>
      </c>
      <c r="J260" s="115">
        <f t="shared" si="19"/>
        <v>350</v>
      </c>
      <c r="K260" s="115">
        <f t="shared" si="19"/>
        <v>350</v>
      </c>
    </row>
    <row r="261" spans="1:11" ht="15" customHeight="1">
      <c r="A261" s="86" t="s">
        <v>140</v>
      </c>
      <c r="B261" s="83" t="s">
        <v>12</v>
      </c>
      <c r="C261" s="83" t="s">
        <v>65</v>
      </c>
      <c r="D261" s="83" t="s">
        <v>10</v>
      </c>
      <c r="E261" s="231" t="s">
        <v>105</v>
      </c>
      <c r="F261" s="232"/>
      <c r="G261" s="83"/>
      <c r="H261" s="83"/>
      <c r="I261" s="115">
        <f t="shared" si="19"/>
        <v>350</v>
      </c>
      <c r="J261" s="115">
        <f t="shared" si="19"/>
        <v>350</v>
      </c>
      <c r="K261" s="115">
        <f t="shared" si="19"/>
        <v>350</v>
      </c>
    </row>
    <row r="262" spans="1:11" s="71" customFormat="1" ht="15" customHeight="1">
      <c r="A262" s="106" t="s">
        <v>104</v>
      </c>
      <c r="B262" s="6">
        <v>716</v>
      </c>
      <c r="C262" s="84" t="s">
        <v>65</v>
      </c>
      <c r="D262" s="84" t="s">
        <v>10</v>
      </c>
      <c r="E262" s="228" t="s">
        <v>109</v>
      </c>
      <c r="F262" s="229"/>
      <c r="G262" s="6" t="s">
        <v>82</v>
      </c>
      <c r="H262" s="6"/>
      <c r="I262" s="116">
        <f t="shared" si="19"/>
        <v>350</v>
      </c>
      <c r="J262" s="116">
        <f t="shared" si="19"/>
        <v>350</v>
      </c>
      <c r="K262" s="116">
        <f t="shared" si="19"/>
        <v>350</v>
      </c>
    </row>
    <row r="263" spans="1:11" s="71" customFormat="1" ht="38.25" customHeight="1">
      <c r="A263" s="106" t="s">
        <v>108</v>
      </c>
      <c r="B263" s="6">
        <v>716</v>
      </c>
      <c r="C263" s="84" t="s">
        <v>65</v>
      </c>
      <c r="D263" s="84" t="s">
        <v>10</v>
      </c>
      <c r="E263" s="228" t="s">
        <v>109</v>
      </c>
      <c r="F263" s="229"/>
      <c r="G263" s="6" t="s">
        <v>82</v>
      </c>
      <c r="H263" s="6"/>
      <c r="I263" s="116">
        <f t="shared" si="19"/>
        <v>350</v>
      </c>
      <c r="J263" s="116">
        <f t="shared" si="19"/>
        <v>350</v>
      </c>
      <c r="K263" s="116">
        <f t="shared" si="19"/>
        <v>350</v>
      </c>
    </row>
    <row r="264" spans="1:11" s="71" customFormat="1" ht="25.5" customHeight="1">
      <c r="A264" s="29" t="s">
        <v>60</v>
      </c>
      <c r="B264" s="6">
        <v>716</v>
      </c>
      <c r="C264" s="84" t="s">
        <v>65</v>
      </c>
      <c r="D264" s="84" t="s">
        <v>10</v>
      </c>
      <c r="E264" s="228" t="s">
        <v>109</v>
      </c>
      <c r="F264" s="229"/>
      <c r="G264" s="6" t="s">
        <v>82</v>
      </c>
      <c r="H264" s="6"/>
      <c r="I264" s="116">
        <f t="shared" si="19"/>
        <v>350</v>
      </c>
      <c r="J264" s="116">
        <f t="shared" si="19"/>
        <v>350</v>
      </c>
      <c r="K264" s="116">
        <f t="shared" si="19"/>
        <v>350</v>
      </c>
    </row>
    <row r="265" spans="1:11" s="71" customFormat="1" ht="24" customHeight="1">
      <c r="A265" s="29" t="s">
        <v>170</v>
      </c>
      <c r="B265" s="6">
        <v>716</v>
      </c>
      <c r="C265" s="84" t="s">
        <v>65</v>
      </c>
      <c r="D265" s="84" t="s">
        <v>10</v>
      </c>
      <c r="E265" s="228" t="s">
        <v>141</v>
      </c>
      <c r="F265" s="230"/>
      <c r="G265" s="6" t="s">
        <v>82</v>
      </c>
      <c r="H265" s="6"/>
      <c r="I265" s="116">
        <f t="shared" si="19"/>
        <v>350</v>
      </c>
      <c r="J265" s="116">
        <f t="shared" si="19"/>
        <v>350</v>
      </c>
      <c r="K265" s="116">
        <f t="shared" si="19"/>
        <v>350</v>
      </c>
    </row>
    <row r="266" spans="1:11" s="71" customFormat="1" ht="25.5" customHeight="1">
      <c r="A266" s="88" t="s">
        <v>142</v>
      </c>
      <c r="B266" s="87" t="s">
        <v>12</v>
      </c>
      <c r="C266" s="84" t="s">
        <v>65</v>
      </c>
      <c r="D266" s="84" t="s">
        <v>10</v>
      </c>
      <c r="E266" s="228" t="s">
        <v>141</v>
      </c>
      <c r="F266" s="230"/>
      <c r="G266" s="83" t="s">
        <v>21</v>
      </c>
      <c r="H266" s="83"/>
      <c r="I266" s="115">
        <f>I268</f>
        <v>350</v>
      </c>
      <c r="J266" s="115">
        <f>J268</f>
        <v>350</v>
      </c>
      <c r="K266" s="115">
        <f>K268</f>
        <v>350</v>
      </c>
    </row>
    <row r="267" spans="1:11" s="71" customFormat="1" ht="27" customHeight="1">
      <c r="A267" s="29" t="s">
        <v>143</v>
      </c>
      <c r="B267" s="87" t="s">
        <v>12</v>
      </c>
      <c r="C267" s="84" t="s">
        <v>65</v>
      </c>
      <c r="D267" s="84" t="s">
        <v>10</v>
      </c>
      <c r="E267" s="228" t="s">
        <v>141</v>
      </c>
      <c r="F267" s="230"/>
      <c r="G267" s="83" t="s">
        <v>23</v>
      </c>
      <c r="H267" s="83"/>
      <c r="I267" s="116">
        <f>I268</f>
        <v>350</v>
      </c>
      <c r="J267" s="116">
        <f>J268</f>
        <v>350</v>
      </c>
      <c r="K267" s="116">
        <f>K268</f>
        <v>350</v>
      </c>
    </row>
    <row r="268" spans="1:11" s="71" customFormat="1" ht="21" customHeight="1">
      <c r="A268" s="29" t="s">
        <v>145</v>
      </c>
      <c r="B268" s="87" t="s">
        <v>12</v>
      </c>
      <c r="C268" s="84" t="s">
        <v>65</v>
      </c>
      <c r="D268" s="84" t="s">
        <v>10</v>
      </c>
      <c r="E268" s="228" t="s">
        <v>141</v>
      </c>
      <c r="F268" s="230"/>
      <c r="G268" s="83" t="s">
        <v>144</v>
      </c>
      <c r="H268" s="83"/>
      <c r="I268" s="116">
        <f>'пр 4'!H208</f>
        <v>350</v>
      </c>
      <c r="J268" s="116">
        <f>'пр 4'!I208</f>
        <v>350</v>
      </c>
      <c r="K268" s="116">
        <f>'пр 4'!J208</f>
        <v>350</v>
      </c>
    </row>
    <row r="269" spans="1:11" s="160" customFormat="1" ht="26.25" customHeight="1">
      <c r="A269" s="179" t="s">
        <v>237</v>
      </c>
      <c r="B269" s="161" t="s">
        <v>12</v>
      </c>
      <c r="C269" s="162" t="s">
        <v>65</v>
      </c>
      <c r="D269" s="162" t="s">
        <v>10</v>
      </c>
      <c r="E269" s="290" t="s">
        <v>141</v>
      </c>
      <c r="F269" s="291"/>
      <c r="G269" s="162" t="s">
        <v>144</v>
      </c>
      <c r="H269" s="162" t="s">
        <v>221</v>
      </c>
      <c r="I269" s="159">
        <f>'Ув.о бюдж.ассигн.'!I269</f>
        <v>350</v>
      </c>
      <c r="J269" s="159">
        <f>'Ув.о бюдж.ассигн.'!J269</f>
        <v>350</v>
      </c>
      <c r="K269" s="159">
        <f>'Ув.о бюдж.ассигн.'!K269</f>
        <v>350</v>
      </c>
    </row>
    <row r="270" spans="1:11" s="71" customFormat="1" ht="30" customHeight="1">
      <c r="A270" s="136" t="s">
        <v>157</v>
      </c>
      <c r="B270" s="137" t="s">
        <v>12</v>
      </c>
      <c r="C270" s="64" t="s">
        <v>47</v>
      </c>
      <c r="D270" s="64" t="s">
        <v>10</v>
      </c>
      <c r="E270" s="242"/>
      <c r="F270" s="243"/>
      <c r="G270" s="138"/>
      <c r="H270" s="138"/>
      <c r="I270" s="139">
        <f aca="true" t="shared" si="20" ref="I270:K271">I271</f>
        <v>16</v>
      </c>
      <c r="J270" s="139">
        <f t="shared" si="20"/>
        <v>16</v>
      </c>
      <c r="K270" s="139">
        <f t="shared" si="20"/>
        <v>19</v>
      </c>
    </row>
    <row r="271" spans="1:11" s="71" customFormat="1" ht="19.5" customHeight="1">
      <c r="A271" s="141" t="s">
        <v>149</v>
      </c>
      <c r="B271" s="137" t="s">
        <v>12</v>
      </c>
      <c r="C271" s="64" t="s">
        <v>47</v>
      </c>
      <c r="D271" s="64" t="s">
        <v>10</v>
      </c>
      <c r="E271" s="244" t="s">
        <v>150</v>
      </c>
      <c r="F271" s="245"/>
      <c r="G271" s="138"/>
      <c r="H271" s="138"/>
      <c r="I271" s="142">
        <f t="shared" si="20"/>
        <v>16</v>
      </c>
      <c r="J271" s="142">
        <f t="shared" si="20"/>
        <v>16</v>
      </c>
      <c r="K271" s="142">
        <f t="shared" si="20"/>
        <v>19</v>
      </c>
    </row>
    <row r="272" spans="1:11" s="71" customFormat="1" ht="18.75" customHeight="1">
      <c r="A272" s="141" t="s">
        <v>149</v>
      </c>
      <c r="B272" s="137" t="s">
        <v>12</v>
      </c>
      <c r="C272" s="64" t="s">
        <v>47</v>
      </c>
      <c r="D272" s="64" t="s">
        <v>10</v>
      </c>
      <c r="E272" s="244" t="s">
        <v>150</v>
      </c>
      <c r="F272" s="245"/>
      <c r="G272" s="138" t="s">
        <v>151</v>
      </c>
      <c r="H272" s="138"/>
      <c r="I272" s="142">
        <f>'пр 4'!H211</f>
        <v>16</v>
      </c>
      <c r="J272" s="142">
        <f>'пр 4'!I211</f>
        <v>16</v>
      </c>
      <c r="K272" s="142">
        <f>'пр 4'!J211</f>
        <v>19</v>
      </c>
    </row>
    <row r="273" spans="1:11" s="160" customFormat="1" ht="18.75" customHeight="1">
      <c r="A273" s="163" t="s">
        <v>238</v>
      </c>
      <c r="B273" s="164" t="s">
        <v>12</v>
      </c>
      <c r="C273" s="165" t="s">
        <v>47</v>
      </c>
      <c r="D273" s="165" t="s">
        <v>10</v>
      </c>
      <c r="E273" s="301" t="s">
        <v>150</v>
      </c>
      <c r="F273" s="302"/>
      <c r="G273" s="165" t="s">
        <v>151</v>
      </c>
      <c r="H273" s="165" t="s">
        <v>222</v>
      </c>
      <c r="I273" s="166">
        <f>'Ув.о бюдж.ассигн.'!I273</f>
        <v>39.80377</v>
      </c>
      <c r="J273" s="166">
        <f>'Ув.о бюдж.ассигн.'!J273</f>
        <v>16</v>
      </c>
      <c r="K273" s="166">
        <f>'Ув.о бюдж.ассигн.'!K273</f>
        <v>19</v>
      </c>
    </row>
    <row r="274" spans="1:11" s="71" customFormat="1" ht="33.75" customHeight="1">
      <c r="A274" s="103" t="s">
        <v>158</v>
      </c>
      <c r="B274" s="83" t="s">
        <v>12</v>
      </c>
      <c r="C274" s="84" t="s">
        <v>48</v>
      </c>
      <c r="D274" s="84"/>
      <c r="E274" s="231"/>
      <c r="F274" s="233"/>
      <c r="G274" s="84"/>
      <c r="H274" s="84"/>
      <c r="I274" s="115">
        <f aca="true" t="shared" si="21" ref="I274:I279">I275</f>
        <v>271.27623</v>
      </c>
      <c r="J274" s="115">
        <f aca="true" t="shared" si="22" ref="J274:K278">J275</f>
        <v>0</v>
      </c>
      <c r="K274" s="115">
        <f t="shared" si="22"/>
        <v>0</v>
      </c>
    </row>
    <row r="275" spans="1:11" s="140" customFormat="1" ht="30" customHeight="1">
      <c r="A275" s="103" t="s">
        <v>137</v>
      </c>
      <c r="B275" s="83" t="s">
        <v>12</v>
      </c>
      <c r="C275" s="84" t="s">
        <v>48</v>
      </c>
      <c r="D275" s="84" t="s">
        <v>32</v>
      </c>
      <c r="E275" s="231" t="s">
        <v>105</v>
      </c>
      <c r="F275" s="233"/>
      <c r="G275" s="84" t="s">
        <v>82</v>
      </c>
      <c r="H275" s="84"/>
      <c r="I275" s="116">
        <f t="shared" si="21"/>
        <v>271.27623</v>
      </c>
      <c r="J275" s="116">
        <f t="shared" si="22"/>
        <v>0</v>
      </c>
      <c r="K275" s="116">
        <f t="shared" si="22"/>
        <v>0</v>
      </c>
    </row>
    <row r="276" spans="1:11" s="62" customFormat="1" ht="30" customHeight="1">
      <c r="A276" s="106" t="s">
        <v>104</v>
      </c>
      <c r="B276" s="83" t="s">
        <v>12</v>
      </c>
      <c r="C276" s="84" t="s">
        <v>48</v>
      </c>
      <c r="D276" s="84" t="s">
        <v>32</v>
      </c>
      <c r="E276" s="228" t="s">
        <v>106</v>
      </c>
      <c r="F276" s="229"/>
      <c r="G276" s="84"/>
      <c r="H276" s="84"/>
      <c r="I276" s="116">
        <f t="shared" si="21"/>
        <v>271.27623</v>
      </c>
      <c r="J276" s="116">
        <f t="shared" si="22"/>
        <v>0</v>
      </c>
      <c r="K276" s="116">
        <f t="shared" si="22"/>
        <v>0</v>
      </c>
    </row>
    <row r="277" spans="1:11" s="62" customFormat="1" ht="38.25" customHeight="1">
      <c r="A277" s="106" t="s">
        <v>108</v>
      </c>
      <c r="B277" s="83" t="s">
        <v>12</v>
      </c>
      <c r="C277" s="84" t="s">
        <v>48</v>
      </c>
      <c r="D277" s="84" t="s">
        <v>32</v>
      </c>
      <c r="E277" s="228" t="s">
        <v>106</v>
      </c>
      <c r="F277" s="230"/>
      <c r="G277" s="84"/>
      <c r="H277" s="84"/>
      <c r="I277" s="116">
        <f t="shared" si="21"/>
        <v>271.27623</v>
      </c>
      <c r="J277" s="116">
        <f t="shared" si="22"/>
        <v>0</v>
      </c>
      <c r="K277" s="116">
        <f t="shared" si="22"/>
        <v>0</v>
      </c>
    </row>
    <row r="278" spans="1:11" s="71" customFormat="1" ht="21" customHeight="1">
      <c r="A278" s="29" t="s">
        <v>42</v>
      </c>
      <c r="B278" s="70" t="s">
        <v>12</v>
      </c>
      <c r="C278" s="75" t="s">
        <v>48</v>
      </c>
      <c r="D278" s="75" t="s">
        <v>32</v>
      </c>
      <c r="E278" s="228" t="s">
        <v>100</v>
      </c>
      <c r="F278" s="230"/>
      <c r="G278" s="75"/>
      <c r="H278" s="75"/>
      <c r="I278" s="116">
        <f t="shared" si="21"/>
        <v>271.27623</v>
      </c>
      <c r="J278" s="116">
        <f t="shared" si="22"/>
        <v>0</v>
      </c>
      <c r="K278" s="116">
        <f t="shared" si="22"/>
        <v>0</v>
      </c>
    </row>
    <row r="279" spans="1:11" s="71" customFormat="1" ht="16.5" customHeight="1">
      <c r="A279" s="72" t="s">
        <v>138</v>
      </c>
      <c r="B279" s="70" t="s">
        <v>12</v>
      </c>
      <c r="C279" s="70" t="s">
        <v>48</v>
      </c>
      <c r="D279" s="70" t="s">
        <v>32</v>
      </c>
      <c r="E279" s="228" t="s">
        <v>139</v>
      </c>
      <c r="F279" s="230"/>
      <c r="G279" s="69">
        <v>500</v>
      </c>
      <c r="H279" s="69"/>
      <c r="I279" s="116">
        <f t="shared" si="21"/>
        <v>271.27623</v>
      </c>
      <c r="J279" s="116">
        <f>J280+J281+J282+J283+J284+J285</f>
        <v>0</v>
      </c>
      <c r="K279" s="116">
        <f>K280+K281+K282+K283+K284+K285</f>
        <v>0</v>
      </c>
    </row>
    <row r="280" spans="1:11" s="71" customFormat="1" ht="26.25" customHeight="1">
      <c r="A280" s="104" t="s">
        <v>43</v>
      </c>
      <c r="B280" s="70" t="s">
        <v>12</v>
      </c>
      <c r="C280" s="70" t="s">
        <v>48</v>
      </c>
      <c r="D280" s="70" t="s">
        <v>32</v>
      </c>
      <c r="E280" s="228" t="s">
        <v>139</v>
      </c>
      <c r="F280" s="230"/>
      <c r="G280" s="69">
        <v>540</v>
      </c>
      <c r="H280" s="69"/>
      <c r="I280" s="116">
        <f>'пр 4'!H218</f>
        <v>271.27623</v>
      </c>
      <c r="J280" s="116">
        <f>'пр 4'!I218</f>
        <v>0</v>
      </c>
      <c r="K280" s="116">
        <f>'пр 4'!J218</f>
        <v>0</v>
      </c>
    </row>
    <row r="281" spans="1:11" s="160" customFormat="1" ht="26.25" customHeight="1">
      <c r="A281" s="156" t="s">
        <v>43</v>
      </c>
      <c r="B281" s="157" t="s">
        <v>12</v>
      </c>
      <c r="C281" s="157" t="s">
        <v>48</v>
      </c>
      <c r="D281" s="157" t="s">
        <v>32</v>
      </c>
      <c r="E281" s="290" t="s">
        <v>139</v>
      </c>
      <c r="F281" s="291"/>
      <c r="G281" s="158">
        <v>540</v>
      </c>
      <c r="H281" s="158">
        <v>251</v>
      </c>
      <c r="I281" s="159">
        <f>'Ув.о бюдж.ассигн.'!I281</f>
        <v>153.14338</v>
      </c>
      <c r="J281" s="159">
        <f>'Ув.о бюдж.ассигн.'!J281</f>
        <v>0</v>
      </c>
      <c r="K281" s="159">
        <f>'Ув.о бюдж.ассигн.'!K281</f>
        <v>0</v>
      </c>
    </row>
    <row r="282" spans="1:11" s="71" customFormat="1" ht="45.75" customHeight="1">
      <c r="A282"/>
      <c r="B282"/>
      <c r="C282"/>
      <c r="D282"/>
      <c r="E282"/>
      <c r="F282"/>
      <c r="G282"/>
      <c r="H282"/>
      <c r="I282" s="49"/>
      <c r="J282" s="49"/>
      <c r="K282" s="49"/>
    </row>
    <row r="283" spans="1:11" s="77" customFormat="1" ht="26.25" customHeight="1">
      <c r="A283"/>
      <c r="B283"/>
      <c r="C283"/>
      <c r="D283"/>
      <c r="E283"/>
      <c r="F283"/>
      <c r="G283"/>
      <c r="H283"/>
      <c r="I283" s="49"/>
      <c r="J283" s="49"/>
      <c r="K283" s="49"/>
    </row>
    <row r="284" spans="1:11" s="77" customFormat="1" ht="24.75" customHeight="1">
      <c r="A284"/>
      <c r="B284"/>
      <c r="C284"/>
      <c r="D284"/>
      <c r="E284"/>
      <c r="F284"/>
      <c r="G284"/>
      <c r="H284"/>
      <c r="I284" s="49"/>
      <c r="J284" s="49"/>
      <c r="K284" s="49"/>
    </row>
    <row r="285" ht="12.75" customHeight="1"/>
  </sheetData>
  <sheetProtection/>
  <mergeCells count="280">
    <mergeCell ref="E1:I1"/>
    <mergeCell ref="A2:I2"/>
    <mergeCell ref="A3:K3"/>
    <mergeCell ref="A4:K4"/>
    <mergeCell ref="A5:K5"/>
    <mergeCell ref="A9:A10"/>
    <mergeCell ref="B9:G9"/>
    <mergeCell ref="I9:K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81:F281"/>
    <mergeCell ref="E275:F275"/>
    <mergeCell ref="E276:F276"/>
    <mergeCell ref="E277:F277"/>
    <mergeCell ref="E278:F278"/>
    <mergeCell ref="E279:F279"/>
    <mergeCell ref="E280:F28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72">
      <selection activeCell="A178" sqref="A178:F18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49" customWidth="1"/>
    <col min="12" max="12" width="12.625" style="0" customWidth="1"/>
  </cols>
  <sheetData>
    <row r="1" spans="5:11" ht="18" customHeight="1">
      <c r="E1" s="260"/>
      <c r="F1" s="260"/>
      <c r="G1" s="260"/>
      <c r="H1" s="260"/>
      <c r="I1" s="260"/>
      <c r="J1" s="2"/>
      <c r="K1" s="143"/>
    </row>
    <row r="2" spans="1:11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"/>
      <c r="K2" s="143"/>
    </row>
    <row r="3" spans="1:11" ht="24.75" customHeight="1">
      <c r="A3" s="306" t="s">
        <v>240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8.75" customHeight="1">
      <c r="A4" s="288" t="s">
        <v>178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18.75" customHeight="1">
      <c r="A5" s="307" t="s">
        <v>201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1" ht="18.75" customHeight="1">
      <c r="A6" s="189" t="s">
        <v>241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>
      <c r="A7" s="3"/>
      <c r="B7" s="3"/>
      <c r="C7" s="3"/>
      <c r="D7" s="3"/>
      <c r="E7" s="3"/>
      <c r="F7" s="3"/>
      <c r="G7" s="3"/>
      <c r="H7" s="3"/>
      <c r="I7" s="61"/>
      <c r="J7" s="61"/>
      <c r="K7" s="61"/>
    </row>
    <row r="9" spans="1:11" ht="57" customHeight="1">
      <c r="A9" s="254" t="s">
        <v>0</v>
      </c>
      <c r="B9" s="286" t="s">
        <v>179</v>
      </c>
      <c r="C9" s="286"/>
      <c r="D9" s="286"/>
      <c r="E9" s="286"/>
      <c r="F9" s="286"/>
      <c r="G9" s="286"/>
      <c r="H9" s="153" t="s">
        <v>198</v>
      </c>
      <c r="I9" s="281" t="s">
        <v>180</v>
      </c>
      <c r="J9" s="282"/>
      <c r="K9" s="283"/>
    </row>
    <row r="10" spans="1:11" ht="65.25" customHeight="1">
      <c r="A10" s="254"/>
      <c r="B10" s="56" t="s">
        <v>181</v>
      </c>
      <c r="C10" s="55" t="s">
        <v>182</v>
      </c>
      <c r="D10" s="56" t="s">
        <v>183</v>
      </c>
      <c r="E10" s="261" t="s">
        <v>184</v>
      </c>
      <c r="F10" s="262"/>
      <c r="G10" s="55" t="s">
        <v>185</v>
      </c>
      <c r="H10" s="55" t="s">
        <v>199</v>
      </c>
      <c r="I10" s="151" t="s">
        <v>186</v>
      </c>
      <c r="J10" s="151" t="s">
        <v>187</v>
      </c>
      <c r="K10" s="151" t="s">
        <v>188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268">
        <v>5</v>
      </c>
      <c r="F11" s="241"/>
      <c r="G11" s="1">
        <v>7</v>
      </c>
      <c r="H11" s="1"/>
      <c r="I11" s="48">
        <v>8</v>
      </c>
      <c r="J11" s="48">
        <v>9</v>
      </c>
      <c r="K11" s="48">
        <v>10</v>
      </c>
    </row>
    <row r="12" spans="1:11" ht="12.75">
      <c r="A12" s="27" t="s">
        <v>8</v>
      </c>
      <c r="B12" s="4"/>
      <c r="C12" s="4"/>
      <c r="D12" s="4"/>
      <c r="E12" s="240"/>
      <c r="F12" s="241"/>
      <c r="G12" s="4"/>
      <c r="H12" s="4"/>
      <c r="I12" s="112">
        <f>I13+I107+I157+I220+I139+I274+I120+I260+I270</f>
        <v>58217.311274</v>
      </c>
      <c r="J12" s="112">
        <f>J13+J107+J157+J220+J139+J274+J120+J260+J270</f>
        <v>31749.32399</v>
      </c>
      <c r="K12" s="112">
        <f>K13+K107+K157+K220+K139+K274+K120+K260+K270</f>
        <v>31875.283989999996</v>
      </c>
    </row>
    <row r="13" spans="1:11" ht="29.25" customHeight="1">
      <c r="A13" s="7" t="s">
        <v>9</v>
      </c>
      <c r="B13" s="13">
        <v>716</v>
      </c>
      <c r="C13" s="17" t="s">
        <v>10</v>
      </c>
      <c r="D13" s="22"/>
      <c r="E13" s="240"/>
      <c r="F13" s="241"/>
      <c r="G13" s="22"/>
      <c r="H13" s="22"/>
      <c r="I13" s="115">
        <f>I14+I24+I34+I100+I92</f>
        <v>20394.845304</v>
      </c>
      <c r="J13" s="115">
        <f>J14+J24+J34+J100+J92</f>
        <v>18635.06399</v>
      </c>
      <c r="K13" s="115">
        <f>K14+K24+K34+K100+K92</f>
        <v>18635.06399</v>
      </c>
    </row>
    <row r="14" spans="1:11" ht="51.75" customHeight="1">
      <c r="A14" s="20" t="s">
        <v>153</v>
      </c>
      <c r="B14" s="13">
        <v>716</v>
      </c>
      <c r="C14" s="17" t="s">
        <v>10</v>
      </c>
      <c r="D14" s="17" t="s">
        <v>11</v>
      </c>
      <c r="E14" s="248" t="s">
        <v>105</v>
      </c>
      <c r="F14" s="232"/>
      <c r="G14" s="17" t="s">
        <v>82</v>
      </c>
      <c r="H14" s="17"/>
      <c r="I14" s="115">
        <f>I17</f>
        <v>1983.9511439999999</v>
      </c>
      <c r="J14" s="115">
        <f>J17</f>
        <v>1769.36983</v>
      </c>
      <c r="K14" s="115">
        <f>K17</f>
        <v>1769.36983</v>
      </c>
    </row>
    <row r="15" spans="1:11" ht="27" customHeight="1">
      <c r="A15" s="29" t="s">
        <v>104</v>
      </c>
      <c r="B15" s="1">
        <v>716</v>
      </c>
      <c r="C15" s="6" t="s">
        <v>10</v>
      </c>
      <c r="D15" s="6" t="s">
        <v>11</v>
      </c>
      <c r="E15" s="228" t="s">
        <v>106</v>
      </c>
      <c r="F15" s="230"/>
      <c r="G15" s="6" t="s">
        <v>82</v>
      </c>
      <c r="H15" s="6"/>
      <c r="I15" s="116">
        <f>I17</f>
        <v>1983.9511439999999</v>
      </c>
      <c r="J15" s="116">
        <f>J17</f>
        <v>1769.36983</v>
      </c>
      <c r="K15" s="116">
        <f>K17</f>
        <v>1769.36983</v>
      </c>
    </row>
    <row r="16" spans="1:11" ht="40.5" customHeight="1">
      <c r="A16" s="29" t="s">
        <v>108</v>
      </c>
      <c r="B16" s="1">
        <v>716</v>
      </c>
      <c r="C16" s="6" t="s">
        <v>10</v>
      </c>
      <c r="D16" s="6" t="s">
        <v>11</v>
      </c>
      <c r="E16" s="228" t="s">
        <v>106</v>
      </c>
      <c r="F16" s="230"/>
      <c r="G16" s="6" t="s">
        <v>82</v>
      </c>
      <c r="H16" s="6"/>
      <c r="I16" s="116">
        <f>I17</f>
        <v>1983.9511439999999</v>
      </c>
      <c r="J16" s="116">
        <f aca="true" t="shared" si="0" ref="J16:K18">J17</f>
        <v>1769.36983</v>
      </c>
      <c r="K16" s="116">
        <f t="shared" si="0"/>
        <v>1769.36983</v>
      </c>
    </row>
    <row r="17" spans="1:11" ht="38.25">
      <c r="A17" s="90" t="s">
        <v>60</v>
      </c>
      <c r="B17" s="114">
        <v>716</v>
      </c>
      <c r="C17" s="70" t="s">
        <v>10</v>
      </c>
      <c r="D17" s="70" t="s">
        <v>11</v>
      </c>
      <c r="E17" s="236" t="s">
        <v>100</v>
      </c>
      <c r="F17" s="249"/>
      <c r="G17" s="70" t="s">
        <v>82</v>
      </c>
      <c r="H17" s="70"/>
      <c r="I17" s="116">
        <f>I18</f>
        <v>1983.9511439999999</v>
      </c>
      <c r="J17" s="116">
        <f t="shared" si="0"/>
        <v>1769.36983</v>
      </c>
      <c r="K17" s="116">
        <f t="shared" si="0"/>
        <v>1769.36983</v>
      </c>
    </row>
    <row r="18" spans="1:11" ht="22.5">
      <c r="A18" s="72" t="s">
        <v>61</v>
      </c>
      <c r="B18" s="70" t="s">
        <v>12</v>
      </c>
      <c r="C18" s="70" t="s">
        <v>10</v>
      </c>
      <c r="D18" s="70" t="s">
        <v>11</v>
      </c>
      <c r="E18" s="236" t="s">
        <v>99</v>
      </c>
      <c r="F18" s="249"/>
      <c r="G18" s="70" t="s">
        <v>82</v>
      </c>
      <c r="H18" s="70"/>
      <c r="I18" s="116">
        <f>I19</f>
        <v>1983.9511439999999</v>
      </c>
      <c r="J18" s="116">
        <f t="shared" si="0"/>
        <v>1769.36983</v>
      </c>
      <c r="K18" s="116">
        <f t="shared" si="0"/>
        <v>1769.36983</v>
      </c>
    </row>
    <row r="19" spans="1:11" ht="27.75" customHeight="1">
      <c r="A19" s="72" t="s">
        <v>110</v>
      </c>
      <c r="B19" s="70" t="s">
        <v>12</v>
      </c>
      <c r="C19" s="70" t="s">
        <v>10</v>
      </c>
      <c r="D19" s="70" t="s">
        <v>11</v>
      </c>
      <c r="E19" s="236" t="s">
        <v>99</v>
      </c>
      <c r="F19" s="249"/>
      <c r="G19" s="70" t="s">
        <v>103</v>
      </c>
      <c r="H19" s="70"/>
      <c r="I19" s="116">
        <f>I22+I20</f>
        <v>1983.9511439999999</v>
      </c>
      <c r="J19" s="116">
        <f>J22+J20</f>
        <v>1769.36983</v>
      </c>
      <c r="K19" s="116">
        <f>K22+K20</f>
        <v>1769.36983</v>
      </c>
    </row>
    <row r="20" spans="1:11" s="71" customFormat="1" ht="27" customHeight="1">
      <c r="A20" s="72" t="s">
        <v>111</v>
      </c>
      <c r="B20" s="70" t="s">
        <v>12</v>
      </c>
      <c r="C20" s="70" t="s">
        <v>10</v>
      </c>
      <c r="D20" s="70" t="s">
        <v>11</v>
      </c>
      <c r="E20" s="236" t="s">
        <v>99</v>
      </c>
      <c r="F20" s="249"/>
      <c r="G20" s="70" t="s">
        <v>75</v>
      </c>
      <c r="H20" s="70"/>
      <c r="I20" s="116">
        <f>'пр 4'!H18</f>
        <v>1523.772</v>
      </c>
      <c r="J20" s="116">
        <f>'пр 4'!I18</f>
        <v>1358.963</v>
      </c>
      <c r="K20" s="116">
        <f>'пр 4'!J18</f>
        <v>1358.963</v>
      </c>
    </row>
    <row r="21" spans="1:11" s="160" customFormat="1" ht="19.5" customHeight="1">
      <c r="A21" s="167" t="s">
        <v>209</v>
      </c>
      <c r="B21" s="157" t="s">
        <v>12</v>
      </c>
      <c r="C21" s="157" t="s">
        <v>10</v>
      </c>
      <c r="D21" s="157" t="s">
        <v>11</v>
      </c>
      <c r="E21" s="296" t="s">
        <v>99</v>
      </c>
      <c r="F21" s="298"/>
      <c r="G21" s="157" t="s">
        <v>75</v>
      </c>
      <c r="H21" s="157" t="s">
        <v>202</v>
      </c>
      <c r="I21" s="159">
        <f>'Ув.о бюдж.ассигн.'!I21</f>
        <v>1360.629</v>
      </c>
      <c r="J21" s="159">
        <f>'Ув.о бюдж.ассигн.'!J21</f>
        <v>1360.629</v>
      </c>
      <c r="K21" s="159">
        <f>'Ув.о бюдж.ассигн.'!K21</f>
        <v>1360.629</v>
      </c>
    </row>
    <row r="22" spans="1:11" s="71" customFormat="1" ht="16.5" customHeight="1">
      <c r="A22" s="72" t="s">
        <v>18</v>
      </c>
      <c r="B22" s="70" t="s">
        <v>12</v>
      </c>
      <c r="C22" s="70" t="s">
        <v>10</v>
      </c>
      <c r="D22" s="70" t="s">
        <v>11</v>
      </c>
      <c r="E22" s="236" t="s">
        <v>99</v>
      </c>
      <c r="F22" s="249"/>
      <c r="G22" s="70" t="s">
        <v>102</v>
      </c>
      <c r="H22" s="70"/>
      <c r="I22" s="116">
        <f>'пр 4'!H19</f>
        <v>460.179144</v>
      </c>
      <c r="J22" s="116">
        <f>'пр 4'!I19</f>
        <v>410.40683</v>
      </c>
      <c r="K22" s="116">
        <f>'пр 4'!J19</f>
        <v>410.40683</v>
      </c>
    </row>
    <row r="23" spans="1:11" s="160" customFormat="1" ht="16.5" customHeight="1">
      <c r="A23" s="167" t="s">
        <v>18</v>
      </c>
      <c r="B23" s="157" t="s">
        <v>12</v>
      </c>
      <c r="C23" s="157" t="s">
        <v>10</v>
      </c>
      <c r="D23" s="157" t="s">
        <v>11</v>
      </c>
      <c r="E23" s="296" t="s">
        <v>99</v>
      </c>
      <c r="F23" s="298"/>
      <c r="G23" s="157" t="s">
        <v>102</v>
      </c>
      <c r="H23" s="157" t="s">
        <v>203</v>
      </c>
      <c r="I23" s="159">
        <f>'Ув.о бюдж.ассигн.'!I23</f>
        <v>410.91</v>
      </c>
      <c r="J23" s="159">
        <f>'Ув.о бюдж.ассигн.'!J23</f>
        <v>410.91</v>
      </c>
      <c r="K23" s="159">
        <f>'Ув.о бюдж.ассигн.'!K23</f>
        <v>410.91</v>
      </c>
    </row>
    <row r="24" spans="1:11" s="51" customFormat="1" ht="66.75" customHeight="1">
      <c r="A24" s="68" t="s">
        <v>154</v>
      </c>
      <c r="B24" s="17">
        <v>716</v>
      </c>
      <c r="C24" s="17" t="s">
        <v>10</v>
      </c>
      <c r="D24" s="17" t="s">
        <v>32</v>
      </c>
      <c r="E24" s="231" t="s">
        <v>105</v>
      </c>
      <c r="F24" s="232"/>
      <c r="G24" s="17" t="s">
        <v>82</v>
      </c>
      <c r="H24" s="17"/>
      <c r="I24" s="115">
        <f>I27</f>
        <v>1500</v>
      </c>
      <c r="J24" s="115">
        <f>J27</f>
        <v>0</v>
      </c>
      <c r="K24" s="115">
        <f>K27</f>
        <v>0</v>
      </c>
    </row>
    <row r="25" spans="1:11" s="63" customFormat="1" ht="30" customHeight="1">
      <c r="A25" s="106" t="s">
        <v>104</v>
      </c>
      <c r="B25" s="6">
        <v>716</v>
      </c>
      <c r="C25" s="6" t="s">
        <v>10</v>
      </c>
      <c r="D25" s="6" t="s">
        <v>32</v>
      </c>
      <c r="E25" s="240" t="s">
        <v>106</v>
      </c>
      <c r="F25" s="241"/>
      <c r="G25" s="6" t="s">
        <v>82</v>
      </c>
      <c r="H25" s="6"/>
      <c r="I25" s="116">
        <f aca="true" t="shared" si="1" ref="I25:K26">I27</f>
        <v>1500</v>
      </c>
      <c r="J25" s="116">
        <f t="shared" si="1"/>
        <v>0</v>
      </c>
      <c r="K25" s="116">
        <f t="shared" si="1"/>
        <v>0</v>
      </c>
    </row>
    <row r="26" spans="1:11" s="63" customFormat="1" ht="42" customHeight="1">
      <c r="A26" s="106" t="s">
        <v>108</v>
      </c>
      <c r="B26" s="6">
        <v>716</v>
      </c>
      <c r="C26" s="6" t="s">
        <v>10</v>
      </c>
      <c r="D26" s="6" t="s">
        <v>32</v>
      </c>
      <c r="E26" s="240" t="s">
        <v>106</v>
      </c>
      <c r="F26" s="241"/>
      <c r="G26" s="6" t="s">
        <v>82</v>
      </c>
      <c r="H26" s="6"/>
      <c r="I26" s="116">
        <f t="shared" si="1"/>
        <v>1500</v>
      </c>
      <c r="J26" s="116">
        <f t="shared" si="1"/>
        <v>0</v>
      </c>
      <c r="K26" s="116">
        <f t="shared" si="1"/>
        <v>0</v>
      </c>
    </row>
    <row r="27" spans="1:11" ht="42.75" customHeight="1">
      <c r="A27" s="29" t="s">
        <v>60</v>
      </c>
      <c r="B27" s="6">
        <v>716</v>
      </c>
      <c r="C27" s="6" t="s">
        <v>10</v>
      </c>
      <c r="D27" s="6" t="s">
        <v>32</v>
      </c>
      <c r="E27" s="240" t="s">
        <v>100</v>
      </c>
      <c r="F27" s="241"/>
      <c r="G27" s="6" t="s">
        <v>82</v>
      </c>
      <c r="H27" s="6"/>
      <c r="I27" s="116">
        <f>I28</f>
        <v>1500</v>
      </c>
      <c r="J27" s="116">
        <f>J28</f>
        <v>0</v>
      </c>
      <c r="K27" s="116">
        <f>K28</f>
        <v>0</v>
      </c>
    </row>
    <row r="28" spans="1:11" ht="22.5">
      <c r="A28" s="8" t="s">
        <v>61</v>
      </c>
      <c r="B28" s="6">
        <v>716</v>
      </c>
      <c r="C28" s="6" t="s">
        <v>10</v>
      </c>
      <c r="D28" s="6" t="s">
        <v>32</v>
      </c>
      <c r="E28" s="240" t="s">
        <v>99</v>
      </c>
      <c r="F28" s="259"/>
      <c r="G28" s="6" t="s">
        <v>82</v>
      </c>
      <c r="H28" s="6"/>
      <c r="I28" s="116">
        <f>I30</f>
        <v>1500</v>
      </c>
      <c r="J28" s="116">
        <f>J30</f>
        <v>0</v>
      </c>
      <c r="K28" s="116">
        <f>K30</f>
        <v>0</v>
      </c>
    </row>
    <row r="29" spans="1:11" ht="33.75" hidden="1">
      <c r="A29" s="8" t="s">
        <v>90</v>
      </c>
      <c r="B29" s="6">
        <v>716</v>
      </c>
      <c r="C29" s="6" t="s">
        <v>10</v>
      </c>
      <c r="D29" s="6" t="s">
        <v>32</v>
      </c>
      <c r="E29" s="240" t="s">
        <v>99</v>
      </c>
      <c r="F29" s="259"/>
      <c r="G29" s="6"/>
      <c r="H29" s="6"/>
      <c r="I29" s="116">
        <v>0</v>
      </c>
      <c r="J29" s="116">
        <v>1</v>
      </c>
      <c r="K29" s="116">
        <v>2</v>
      </c>
    </row>
    <row r="30" spans="1:11" ht="28.5" customHeight="1">
      <c r="A30" s="72" t="s">
        <v>112</v>
      </c>
      <c r="B30" s="87" t="s">
        <v>12</v>
      </c>
      <c r="C30" s="87" t="s">
        <v>10</v>
      </c>
      <c r="D30" s="87" t="s">
        <v>32</v>
      </c>
      <c r="E30" s="234" t="s">
        <v>99</v>
      </c>
      <c r="F30" s="251"/>
      <c r="G30" s="83" t="s">
        <v>16</v>
      </c>
      <c r="H30" s="83"/>
      <c r="I30" s="115">
        <f>I32</f>
        <v>1500</v>
      </c>
      <c r="J30" s="115">
        <f>J32</f>
        <v>0</v>
      </c>
      <c r="K30" s="115">
        <f>K32</f>
        <v>0</v>
      </c>
    </row>
    <row r="31" spans="1:11" ht="34.5" customHeight="1">
      <c r="A31" s="72" t="s">
        <v>119</v>
      </c>
      <c r="B31" s="70" t="s">
        <v>12</v>
      </c>
      <c r="C31" s="70" t="s">
        <v>10</v>
      </c>
      <c r="D31" s="70" t="s">
        <v>32</v>
      </c>
      <c r="E31" s="236" t="s">
        <v>99</v>
      </c>
      <c r="F31" s="249"/>
      <c r="G31" s="70" t="s">
        <v>114</v>
      </c>
      <c r="H31" s="70"/>
      <c r="I31" s="116">
        <f>I32</f>
        <v>1500</v>
      </c>
      <c r="J31" s="116">
        <f>J32</f>
        <v>0</v>
      </c>
      <c r="K31" s="116">
        <f>K32</f>
        <v>0</v>
      </c>
    </row>
    <row r="32" spans="1:11" ht="36.75" customHeight="1">
      <c r="A32" s="72" t="s">
        <v>115</v>
      </c>
      <c r="B32" s="70" t="s">
        <v>12</v>
      </c>
      <c r="C32" s="70" t="s">
        <v>10</v>
      </c>
      <c r="D32" s="70" t="s">
        <v>32</v>
      </c>
      <c r="E32" s="236" t="s">
        <v>99</v>
      </c>
      <c r="F32" s="249"/>
      <c r="G32" s="70" t="s">
        <v>79</v>
      </c>
      <c r="H32" s="70"/>
      <c r="I32" s="145">
        <f>'пр 4'!H28</f>
        <v>1500</v>
      </c>
      <c r="J32" s="145">
        <f>'пр 4'!I28</f>
        <v>0</v>
      </c>
      <c r="K32" s="145">
        <f>'пр 4'!J28</f>
        <v>0</v>
      </c>
    </row>
    <row r="33" spans="1:11" s="168" customFormat="1" ht="16.5" customHeight="1">
      <c r="A33" s="167" t="s">
        <v>210</v>
      </c>
      <c r="B33" s="157" t="s">
        <v>12</v>
      </c>
      <c r="C33" s="157" t="s">
        <v>10</v>
      </c>
      <c r="D33" s="157" t="s">
        <v>32</v>
      </c>
      <c r="E33" s="296" t="s">
        <v>99</v>
      </c>
      <c r="F33" s="298"/>
      <c r="G33" s="157" t="s">
        <v>79</v>
      </c>
      <c r="H33" s="157" t="s">
        <v>204</v>
      </c>
      <c r="I33" s="181">
        <f>'Ув.о бюдж.ассигн.'!I33</f>
        <v>1088</v>
      </c>
      <c r="J33" s="181">
        <f>'Ув.о бюдж.ассигн.'!J33</f>
        <v>0</v>
      </c>
      <c r="K33" s="181">
        <f>'Ув.о бюдж.ассигн.'!K33</f>
        <v>0</v>
      </c>
    </row>
    <row r="34" spans="1:11" ht="82.5" customHeight="1">
      <c r="A34" s="20" t="s">
        <v>155</v>
      </c>
      <c r="B34" s="12" t="s">
        <v>12</v>
      </c>
      <c r="C34" s="12" t="s">
        <v>10</v>
      </c>
      <c r="D34" s="12" t="s">
        <v>19</v>
      </c>
      <c r="E34" s="248" t="s">
        <v>105</v>
      </c>
      <c r="F34" s="232"/>
      <c r="G34" s="12" t="s">
        <v>82</v>
      </c>
      <c r="H34" s="12"/>
      <c r="I34" s="115">
        <f>I37+I87+I78</f>
        <v>16850.89416</v>
      </c>
      <c r="J34" s="115">
        <f>J37+J87+J78</f>
        <v>16765.69416</v>
      </c>
      <c r="K34" s="115">
        <f>K37+K87+K78</f>
        <v>16765.69416</v>
      </c>
    </row>
    <row r="35" spans="1:11" ht="33" customHeight="1">
      <c r="A35" s="106" t="s">
        <v>104</v>
      </c>
      <c r="B35" s="6">
        <v>716</v>
      </c>
      <c r="C35" s="6" t="s">
        <v>10</v>
      </c>
      <c r="D35" s="6" t="s">
        <v>19</v>
      </c>
      <c r="E35" s="240" t="s">
        <v>106</v>
      </c>
      <c r="F35" s="241"/>
      <c r="G35" s="6" t="s">
        <v>82</v>
      </c>
      <c r="H35" s="6"/>
      <c r="I35" s="116">
        <f aca="true" t="shared" si="2" ref="I35:K36">I37</f>
        <v>16610</v>
      </c>
      <c r="J35" s="116">
        <f t="shared" si="2"/>
        <v>16532</v>
      </c>
      <c r="K35" s="116">
        <f t="shared" si="2"/>
        <v>16532</v>
      </c>
    </row>
    <row r="36" spans="1:11" ht="44.25" customHeight="1">
      <c r="A36" s="106" t="s">
        <v>108</v>
      </c>
      <c r="B36" s="6">
        <v>716</v>
      </c>
      <c r="C36" s="6" t="s">
        <v>10</v>
      </c>
      <c r="D36" s="6" t="s">
        <v>19</v>
      </c>
      <c r="E36" s="240" t="s">
        <v>106</v>
      </c>
      <c r="F36" s="241"/>
      <c r="G36" s="6" t="s">
        <v>82</v>
      </c>
      <c r="H36" s="6"/>
      <c r="I36" s="116">
        <f t="shared" si="2"/>
        <v>16610</v>
      </c>
      <c r="J36" s="116">
        <f t="shared" si="2"/>
        <v>16532</v>
      </c>
      <c r="K36" s="116">
        <f t="shared" si="2"/>
        <v>16532</v>
      </c>
    </row>
    <row r="37" spans="1:11" ht="38.25">
      <c r="A37" s="29" t="s">
        <v>60</v>
      </c>
      <c r="B37" s="5" t="s">
        <v>12</v>
      </c>
      <c r="C37" s="5" t="s">
        <v>10</v>
      </c>
      <c r="D37" s="5" t="s">
        <v>19</v>
      </c>
      <c r="E37" s="240" t="s">
        <v>100</v>
      </c>
      <c r="F37" s="241"/>
      <c r="G37" s="5"/>
      <c r="H37" s="5"/>
      <c r="I37" s="116">
        <f>I38</f>
        <v>16610</v>
      </c>
      <c r="J37" s="116">
        <f>J38</f>
        <v>16532</v>
      </c>
      <c r="K37" s="116">
        <f>K38</f>
        <v>16532</v>
      </c>
    </row>
    <row r="38" spans="1:11" ht="22.5">
      <c r="A38" s="8" t="s">
        <v>61</v>
      </c>
      <c r="B38" s="5" t="s">
        <v>12</v>
      </c>
      <c r="C38" s="5" t="s">
        <v>10</v>
      </c>
      <c r="D38" s="5" t="s">
        <v>19</v>
      </c>
      <c r="E38" s="240" t="s">
        <v>99</v>
      </c>
      <c r="F38" s="241"/>
      <c r="G38" s="5"/>
      <c r="H38" s="5"/>
      <c r="I38" s="116">
        <f>I39+I44+I56+I70+I48</f>
        <v>16610</v>
      </c>
      <c r="J38" s="116">
        <f>J39+J44+J56+J70+J48</f>
        <v>16532</v>
      </c>
      <c r="K38" s="116">
        <f>K39+K44+K56+K70+K48</f>
        <v>16532</v>
      </c>
    </row>
    <row r="39" spans="1:11" s="51" customFormat="1" ht="22.5">
      <c r="A39" s="8" t="s">
        <v>110</v>
      </c>
      <c r="B39" s="5" t="s">
        <v>12</v>
      </c>
      <c r="C39" s="5" t="s">
        <v>10</v>
      </c>
      <c r="D39" s="5" t="s">
        <v>19</v>
      </c>
      <c r="E39" s="240" t="s">
        <v>99</v>
      </c>
      <c r="F39" s="241"/>
      <c r="G39" s="5" t="s">
        <v>103</v>
      </c>
      <c r="H39" s="5"/>
      <c r="I39" s="145">
        <f>I42+I40</f>
        <v>13624</v>
      </c>
      <c r="J39" s="145">
        <f>J42+J40</f>
        <v>13624</v>
      </c>
      <c r="K39" s="145">
        <f>K42+K40</f>
        <v>13624</v>
      </c>
    </row>
    <row r="40" spans="1:11" ht="22.5">
      <c r="A40" s="72" t="s">
        <v>111</v>
      </c>
      <c r="B40" s="70" t="s">
        <v>12</v>
      </c>
      <c r="C40" s="70" t="s">
        <v>10</v>
      </c>
      <c r="D40" s="70" t="s">
        <v>19</v>
      </c>
      <c r="E40" s="240" t="s">
        <v>99</v>
      </c>
      <c r="F40" s="241"/>
      <c r="G40" s="70" t="s">
        <v>75</v>
      </c>
      <c r="H40" s="70"/>
      <c r="I40" s="145">
        <f>'пр 4'!H35</f>
        <v>10464</v>
      </c>
      <c r="J40" s="145">
        <f>'пр 4'!I35</f>
        <v>10464</v>
      </c>
      <c r="K40" s="145">
        <f>'пр 4'!J35</f>
        <v>10464</v>
      </c>
    </row>
    <row r="41" spans="1:11" s="168" customFormat="1" ht="12.75">
      <c r="A41" s="167" t="s">
        <v>209</v>
      </c>
      <c r="B41" s="157" t="s">
        <v>12</v>
      </c>
      <c r="C41" s="157" t="s">
        <v>10</v>
      </c>
      <c r="D41" s="157" t="s">
        <v>19</v>
      </c>
      <c r="E41" s="292" t="s">
        <v>99</v>
      </c>
      <c r="F41" s="291"/>
      <c r="G41" s="157" t="s">
        <v>75</v>
      </c>
      <c r="H41" s="157" t="s">
        <v>202</v>
      </c>
      <c r="I41" s="181">
        <f>'Ув.о бюдж.ассигн.'!I41</f>
        <v>9627</v>
      </c>
      <c r="J41" s="181">
        <f>'Ув.о бюдж.ассигн.'!J41</f>
        <v>9627</v>
      </c>
      <c r="K41" s="181">
        <f>'Ув.о бюдж.ассигн.'!K41</f>
        <v>9627</v>
      </c>
    </row>
    <row r="42" spans="1:11" ht="12.75" customHeight="1">
      <c r="A42" s="72" t="s">
        <v>18</v>
      </c>
      <c r="B42" s="70" t="s">
        <v>12</v>
      </c>
      <c r="C42" s="70" t="s">
        <v>10</v>
      </c>
      <c r="D42" s="70" t="s">
        <v>19</v>
      </c>
      <c r="E42" s="240" t="s">
        <v>99</v>
      </c>
      <c r="F42" s="241"/>
      <c r="G42" s="70" t="s">
        <v>102</v>
      </c>
      <c r="H42" s="70"/>
      <c r="I42" s="145">
        <f>'пр 4'!H36</f>
        <v>3160</v>
      </c>
      <c r="J42" s="145">
        <f>'пр 4'!I36</f>
        <v>3160</v>
      </c>
      <c r="K42" s="145">
        <f>'пр 4'!J36</f>
        <v>3160</v>
      </c>
    </row>
    <row r="43" spans="1:11" s="168" customFormat="1" ht="12.75" customHeight="1">
      <c r="A43" s="167" t="s">
        <v>18</v>
      </c>
      <c r="B43" s="157" t="s">
        <v>12</v>
      </c>
      <c r="C43" s="157" t="s">
        <v>10</v>
      </c>
      <c r="D43" s="157" t="s">
        <v>19</v>
      </c>
      <c r="E43" s="292" t="s">
        <v>99</v>
      </c>
      <c r="F43" s="291"/>
      <c r="G43" s="157" t="s">
        <v>102</v>
      </c>
      <c r="H43" s="157" t="s">
        <v>203</v>
      </c>
      <c r="I43" s="181">
        <f>'Ув.о бюдж.ассигн.'!I43</f>
        <v>2908</v>
      </c>
      <c r="J43" s="181">
        <f>'Ув.о бюдж.ассигн.'!J43</f>
        <v>2908</v>
      </c>
      <c r="K43" s="181">
        <f>'Ув.о бюдж.ассигн.'!K43</f>
        <v>2908</v>
      </c>
    </row>
    <row r="44" spans="1:11" s="60" customFormat="1" ht="34.5" customHeight="1">
      <c r="A44" s="8" t="s">
        <v>76</v>
      </c>
      <c r="B44" s="58" t="s">
        <v>12</v>
      </c>
      <c r="C44" s="58" t="s">
        <v>10</v>
      </c>
      <c r="D44" s="58" t="s">
        <v>19</v>
      </c>
      <c r="E44" s="240" t="s">
        <v>99</v>
      </c>
      <c r="F44" s="241"/>
      <c r="G44" s="58" t="s">
        <v>103</v>
      </c>
      <c r="H44" s="58"/>
      <c r="I44" s="117">
        <f>I45</f>
        <v>50</v>
      </c>
      <c r="J44" s="117">
        <f>J45</f>
        <v>50</v>
      </c>
      <c r="K44" s="117">
        <f>K45</f>
        <v>50</v>
      </c>
    </row>
    <row r="45" spans="1:11" ht="12.75" customHeight="1">
      <c r="A45" s="8" t="s">
        <v>17</v>
      </c>
      <c r="B45" s="5" t="s">
        <v>12</v>
      </c>
      <c r="C45" s="5" t="s">
        <v>10</v>
      </c>
      <c r="D45" s="5" t="s">
        <v>19</v>
      </c>
      <c r="E45" s="240" t="s">
        <v>99</v>
      </c>
      <c r="F45" s="241"/>
      <c r="G45" s="5" t="s">
        <v>77</v>
      </c>
      <c r="H45" s="5"/>
      <c r="I45" s="116">
        <f>'пр 4'!H38</f>
        <v>50</v>
      </c>
      <c r="J45" s="116">
        <f>'пр 4'!I38</f>
        <v>50</v>
      </c>
      <c r="K45" s="116">
        <f>'пр 4'!J38</f>
        <v>50</v>
      </c>
    </row>
    <row r="46" spans="1:11" s="168" customFormat="1" ht="24" customHeight="1">
      <c r="A46" s="179" t="s">
        <v>207</v>
      </c>
      <c r="B46" s="180" t="s">
        <v>12</v>
      </c>
      <c r="C46" s="180" t="s">
        <v>10</v>
      </c>
      <c r="D46" s="180" t="s">
        <v>19</v>
      </c>
      <c r="E46" s="292" t="s">
        <v>99</v>
      </c>
      <c r="F46" s="291"/>
      <c r="G46" s="180" t="s">
        <v>77</v>
      </c>
      <c r="H46" s="180" t="s">
        <v>205</v>
      </c>
      <c r="I46" s="159">
        <f>'Ув.о бюдж.ассигн.'!I46</f>
        <v>20</v>
      </c>
      <c r="J46" s="159">
        <f>'Ув.о бюдж.ассигн.'!J46</f>
        <v>20</v>
      </c>
      <c r="K46" s="159">
        <f>'Ув.о бюдж.ассигн.'!K46</f>
        <v>20</v>
      </c>
    </row>
    <row r="47" spans="1:11" s="168" customFormat="1" ht="12.75" customHeight="1">
      <c r="A47" s="179" t="s">
        <v>208</v>
      </c>
      <c r="B47" s="180" t="s">
        <v>12</v>
      </c>
      <c r="C47" s="180" t="s">
        <v>10</v>
      </c>
      <c r="D47" s="180" t="s">
        <v>19</v>
      </c>
      <c r="E47" s="292" t="s">
        <v>99</v>
      </c>
      <c r="F47" s="291"/>
      <c r="G47" s="180" t="s">
        <v>77</v>
      </c>
      <c r="H47" s="180" t="s">
        <v>206</v>
      </c>
      <c r="I47" s="159">
        <f>'Ув.о бюдж.ассигн.'!I47</f>
        <v>30</v>
      </c>
      <c r="J47" s="159">
        <f>'Ув.о бюдж.ассигн.'!J47</f>
        <v>30</v>
      </c>
      <c r="K47" s="159">
        <f>'Ув.о бюдж.ассигн.'!K47</f>
        <v>30</v>
      </c>
    </row>
    <row r="48" spans="1:11" s="79" customFormat="1" ht="22.5">
      <c r="A48" s="72" t="s">
        <v>112</v>
      </c>
      <c r="B48" s="87" t="s">
        <v>12</v>
      </c>
      <c r="C48" s="87" t="s">
        <v>10</v>
      </c>
      <c r="D48" s="87" t="s">
        <v>19</v>
      </c>
      <c r="E48" s="234" t="s">
        <v>99</v>
      </c>
      <c r="F48" s="251"/>
      <c r="G48" s="83" t="s">
        <v>16</v>
      </c>
      <c r="H48" s="83"/>
      <c r="I48" s="115">
        <f>I50</f>
        <v>750</v>
      </c>
      <c r="J48" s="115">
        <f>J50</f>
        <v>750</v>
      </c>
      <c r="K48" s="115">
        <f>K50</f>
        <v>750</v>
      </c>
    </row>
    <row r="49" spans="1:11" s="71" customFormat="1" ht="33.75">
      <c r="A49" s="72" t="s">
        <v>119</v>
      </c>
      <c r="B49" s="70" t="s">
        <v>12</v>
      </c>
      <c r="C49" s="70" t="s">
        <v>10</v>
      </c>
      <c r="D49" s="70" t="s">
        <v>19</v>
      </c>
      <c r="E49" s="236" t="s">
        <v>99</v>
      </c>
      <c r="F49" s="249"/>
      <c r="G49" s="70" t="s">
        <v>114</v>
      </c>
      <c r="H49" s="70"/>
      <c r="I49" s="116">
        <f>I50</f>
        <v>750</v>
      </c>
      <c r="J49" s="116">
        <f>J50</f>
        <v>750</v>
      </c>
      <c r="K49" s="116">
        <f>K50</f>
        <v>750</v>
      </c>
    </row>
    <row r="50" spans="1:11" s="71" customFormat="1" ht="22.5">
      <c r="A50" s="113" t="s">
        <v>92</v>
      </c>
      <c r="B50" s="70" t="s">
        <v>12</v>
      </c>
      <c r="C50" s="70" t="s">
        <v>10</v>
      </c>
      <c r="D50" s="70" t="s">
        <v>19</v>
      </c>
      <c r="E50" s="236" t="s">
        <v>99</v>
      </c>
      <c r="F50" s="249"/>
      <c r="G50" s="70" t="s">
        <v>91</v>
      </c>
      <c r="H50" s="70"/>
      <c r="I50" s="116">
        <f>'пр 4'!H41</f>
        <v>750</v>
      </c>
      <c r="J50" s="116">
        <f>'пр 4'!I41</f>
        <v>750</v>
      </c>
      <c r="K50" s="116">
        <f>'пр 4'!J41</f>
        <v>750</v>
      </c>
    </row>
    <row r="51" spans="1:12" s="160" customFormat="1" ht="12.75">
      <c r="A51" s="169" t="s">
        <v>223</v>
      </c>
      <c r="B51" s="157" t="s">
        <v>12</v>
      </c>
      <c r="C51" s="157" t="s">
        <v>10</v>
      </c>
      <c r="D51" s="157" t="s">
        <v>19</v>
      </c>
      <c r="E51" s="296" t="s">
        <v>99</v>
      </c>
      <c r="F51" s="298"/>
      <c r="G51" s="157" t="s">
        <v>91</v>
      </c>
      <c r="H51" s="157" t="s">
        <v>211</v>
      </c>
      <c r="I51" s="159">
        <f>'Ув.о бюдж.ассигн.'!I51</f>
        <v>154</v>
      </c>
      <c r="J51" s="159">
        <f>'Ув.о бюдж.ассигн.'!J51</f>
        <v>154</v>
      </c>
      <c r="K51" s="159">
        <f>'Ув.о бюдж.ассигн.'!K51</f>
        <v>154</v>
      </c>
      <c r="L51" s="186">
        <f>SUM(I51:I55)</f>
        <v>550</v>
      </c>
    </row>
    <row r="52" spans="1:11" s="160" customFormat="1" ht="12.75">
      <c r="A52" s="169" t="s">
        <v>224</v>
      </c>
      <c r="B52" s="157" t="s">
        <v>12</v>
      </c>
      <c r="C52" s="157" t="s">
        <v>10</v>
      </c>
      <c r="D52" s="157" t="s">
        <v>19</v>
      </c>
      <c r="E52" s="296" t="s">
        <v>99</v>
      </c>
      <c r="F52" s="298"/>
      <c r="G52" s="157" t="s">
        <v>91</v>
      </c>
      <c r="H52" s="157" t="s">
        <v>212</v>
      </c>
      <c r="I52" s="159">
        <f>'Ув.о бюдж.ассигн.'!I52</f>
        <v>65</v>
      </c>
      <c r="J52" s="159">
        <f>'Ув.о бюдж.ассигн.'!J52</f>
        <v>65</v>
      </c>
      <c r="K52" s="159">
        <f>'Ув.о бюдж.ассигн.'!K52</f>
        <v>65</v>
      </c>
    </row>
    <row r="53" spans="1:11" s="160" customFormat="1" ht="12.75">
      <c r="A53" s="169" t="s">
        <v>210</v>
      </c>
      <c r="B53" s="157" t="s">
        <v>12</v>
      </c>
      <c r="C53" s="157" t="s">
        <v>10</v>
      </c>
      <c r="D53" s="157" t="s">
        <v>19</v>
      </c>
      <c r="E53" s="296" t="s">
        <v>99</v>
      </c>
      <c r="F53" s="298"/>
      <c r="G53" s="157" t="s">
        <v>91</v>
      </c>
      <c r="H53" s="157" t="s">
        <v>204</v>
      </c>
      <c r="I53" s="159">
        <f>'Ув.о бюдж.ассигн.'!I53</f>
        <v>274</v>
      </c>
      <c r="J53" s="159">
        <f>'Ув.о бюдж.ассигн.'!J53</f>
        <v>274</v>
      </c>
      <c r="K53" s="159">
        <f>'Ув.о бюдж.ассигн.'!K53</f>
        <v>274</v>
      </c>
    </row>
    <row r="54" spans="1:11" s="160" customFormat="1" ht="12.75">
      <c r="A54" s="169" t="s">
        <v>22</v>
      </c>
      <c r="B54" s="157" t="s">
        <v>12</v>
      </c>
      <c r="C54" s="157" t="s">
        <v>10</v>
      </c>
      <c r="D54" s="157" t="s">
        <v>19</v>
      </c>
      <c r="E54" s="296" t="s">
        <v>99</v>
      </c>
      <c r="F54" s="298"/>
      <c r="G54" s="157" t="s">
        <v>91</v>
      </c>
      <c r="H54" s="157" t="s">
        <v>23</v>
      </c>
      <c r="I54" s="159">
        <f>'Ув.о бюдж.ассигн.'!I54</f>
        <v>20</v>
      </c>
      <c r="J54" s="159">
        <f>'Ув.о бюдж.ассигн.'!J54</f>
        <v>20</v>
      </c>
      <c r="K54" s="159">
        <f>'Ув.о бюдж.ассигн.'!K54</f>
        <v>20</v>
      </c>
    </row>
    <row r="55" spans="1:11" s="160" customFormat="1" ht="22.5">
      <c r="A55" s="169" t="s">
        <v>225</v>
      </c>
      <c r="B55" s="157" t="s">
        <v>12</v>
      </c>
      <c r="C55" s="157" t="s">
        <v>10</v>
      </c>
      <c r="D55" s="157" t="s">
        <v>19</v>
      </c>
      <c r="E55" s="296" t="s">
        <v>99</v>
      </c>
      <c r="F55" s="298"/>
      <c r="G55" s="157" t="s">
        <v>91</v>
      </c>
      <c r="H55" s="157" t="s">
        <v>213</v>
      </c>
      <c r="I55" s="159">
        <f>'Ув.о бюдж.ассигн.'!I55</f>
        <v>37</v>
      </c>
      <c r="J55" s="159">
        <f>'Ув.о бюдж.ассигн.'!J55</f>
        <v>37</v>
      </c>
      <c r="K55" s="159">
        <f>'Ув.о бюдж.ассигн.'!K55</f>
        <v>37</v>
      </c>
    </row>
    <row r="56" spans="1:11" s="79" customFormat="1" ht="22.5">
      <c r="A56" s="72" t="s">
        <v>112</v>
      </c>
      <c r="B56" s="87" t="s">
        <v>12</v>
      </c>
      <c r="C56" s="87" t="s">
        <v>10</v>
      </c>
      <c r="D56" s="87" t="s">
        <v>19</v>
      </c>
      <c r="E56" s="234" t="s">
        <v>99</v>
      </c>
      <c r="F56" s="251"/>
      <c r="G56" s="83" t="s">
        <v>16</v>
      </c>
      <c r="H56" s="83"/>
      <c r="I56" s="115">
        <f>I57</f>
        <v>2162</v>
      </c>
      <c r="J56" s="115">
        <f>J57</f>
        <v>2088</v>
      </c>
      <c r="K56" s="115">
        <f>K57</f>
        <v>2088</v>
      </c>
    </row>
    <row r="57" spans="1:11" s="71" customFormat="1" ht="33.75">
      <c r="A57" s="72" t="s">
        <v>119</v>
      </c>
      <c r="B57" s="70" t="s">
        <v>12</v>
      </c>
      <c r="C57" s="70" t="s">
        <v>10</v>
      </c>
      <c r="D57" s="70" t="s">
        <v>19</v>
      </c>
      <c r="E57" s="236" t="s">
        <v>99</v>
      </c>
      <c r="F57" s="249"/>
      <c r="G57" s="70" t="s">
        <v>114</v>
      </c>
      <c r="H57" s="70"/>
      <c r="I57" s="116">
        <f>I58+I68</f>
        <v>2162</v>
      </c>
      <c r="J57" s="116">
        <f>J58+J68</f>
        <v>2088</v>
      </c>
      <c r="K57" s="116">
        <f>K58+K68</f>
        <v>2088</v>
      </c>
    </row>
    <row r="58" spans="1:11" s="71" customFormat="1" ht="36" customHeight="1">
      <c r="A58" s="72" t="s">
        <v>115</v>
      </c>
      <c r="B58" s="70" t="s">
        <v>12</v>
      </c>
      <c r="C58" s="70" t="s">
        <v>10</v>
      </c>
      <c r="D58" s="70" t="s">
        <v>19</v>
      </c>
      <c r="E58" s="236" t="s">
        <v>99</v>
      </c>
      <c r="F58" s="249"/>
      <c r="G58" s="70" t="s">
        <v>79</v>
      </c>
      <c r="H58" s="70"/>
      <c r="I58" s="116">
        <f>'пр 4'!H44</f>
        <v>1802</v>
      </c>
      <c r="J58" s="116">
        <f>'пр 4'!I44</f>
        <v>1728</v>
      </c>
      <c r="K58" s="116">
        <f>'пр 4'!J44</f>
        <v>1728</v>
      </c>
    </row>
    <row r="59" spans="1:12" s="160" customFormat="1" ht="16.5" customHeight="1">
      <c r="A59" s="167" t="s">
        <v>208</v>
      </c>
      <c r="B59" s="157" t="s">
        <v>12</v>
      </c>
      <c r="C59" s="157" t="s">
        <v>10</v>
      </c>
      <c r="D59" s="157" t="s">
        <v>19</v>
      </c>
      <c r="E59" s="296" t="s">
        <v>99</v>
      </c>
      <c r="F59" s="298"/>
      <c r="G59" s="157" t="s">
        <v>79</v>
      </c>
      <c r="H59" s="157" t="s">
        <v>206</v>
      </c>
      <c r="I59" s="159">
        <f>'Ув.о бюдж.ассигн.'!I59</f>
        <v>160</v>
      </c>
      <c r="J59" s="159">
        <f>'Ув.о бюдж.ассигн.'!J59</f>
        <v>160</v>
      </c>
      <c r="K59" s="159">
        <f>'Ув.о бюдж.ассигн.'!K59</f>
        <v>160</v>
      </c>
      <c r="L59" s="186"/>
    </row>
    <row r="60" spans="1:11" s="160" customFormat="1" ht="16.5" customHeight="1">
      <c r="A60" s="167" t="s">
        <v>226</v>
      </c>
      <c r="B60" s="157" t="s">
        <v>12</v>
      </c>
      <c r="C60" s="157" t="s">
        <v>10</v>
      </c>
      <c r="D60" s="157" t="s">
        <v>19</v>
      </c>
      <c r="E60" s="296" t="s">
        <v>99</v>
      </c>
      <c r="F60" s="298"/>
      <c r="G60" s="157" t="s">
        <v>79</v>
      </c>
      <c r="H60" s="157" t="s">
        <v>214</v>
      </c>
      <c r="I60" s="159">
        <f>'Ув.о бюдж.ассигн.'!I60</f>
        <v>100</v>
      </c>
      <c r="J60" s="159">
        <f>'Ув.о бюдж.ассигн.'!J60</f>
        <v>100</v>
      </c>
      <c r="K60" s="159">
        <f>'Ув.о бюдж.ассигн.'!K60</f>
        <v>100</v>
      </c>
    </row>
    <row r="61" spans="1:11" s="160" customFormat="1" ht="16.5" customHeight="1">
      <c r="A61" s="167" t="s">
        <v>224</v>
      </c>
      <c r="B61" s="157" t="s">
        <v>12</v>
      </c>
      <c r="C61" s="157" t="s">
        <v>10</v>
      </c>
      <c r="D61" s="157" t="s">
        <v>19</v>
      </c>
      <c r="E61" s="296" t="s">
        <v>99</v>
      </c>
      <c r="F61" s="298"/>
      <c r="G61" s="157" t="s">
        <v>79</v>
      </c>
      <c r="H61" s="157" t="s">
        <v>212</v>
      </c>
      <c r="I61" s="159">
        <f>'Ув.о бюдж.ассигн.'!I61</f>
        <v>152.78</v>
      </c>
      <c r="J61" s="159">
        <f>'Ув.о бюдж.ассигн.'!J61</f>
        <v>152.78</v>
      </c>
      <c r="K61" s="159">
        <f>'Ув.о бюдж.ассигн.'!K61</f>
        <v>152.78</v>
      </c>
    </row>
    <row r="62" spans="1:11" s="160" customFormat="1" ht="16.5" customHeight="1">
      <c r="A62" s="167" t="s">
        <v>210</v>
      </c>
      <c r="B62" s="157" t="s">
        <v>12</v>
      </c>
      <c r="C62" s="157" t="s">
        <v>10</v>
      </c>
      <c r="D62" s="157" t="s">
        <v>19</v>
      </c>
      <c r="E62" s="296" t="s">
        <v>99</v>
      </c>
      <c r="F62" s="298"/>
      <c r="G62" s="157" t="s">
        <v>79</v>
      </c>
      <c r="H62" s="157" t="s">
        <v>204</v>
      </c>
      <c r="I62" s="159">
        <f>'Ув.о бюдж.ассигн.'!I62</f>
        <v>756.68</v>
      </c>
      <c r="J62" s="159">
        <f>'Ув.о бюдж.ассигн.'!J62</f>
        <v>706.68</v>
      </c>
      <c r="K62" s="159">
        <f>'Ув.о бюдж.ассигн.'!K62</f>
        <v>706.68</v>
      </c>
    </row>
    <row r="63" spans="1:11" s="160" customFormat="1" ht="16.5" customHeight="1">
      <c r="A63" s="167" t="s">
        <v>22</v>
      </c>
      <c r="B63" s="157" t="s">
        <v>12</v>
      </c>
      <c r="C63" s="157" t="s">
        <v>10</v>
      </c>
      <c r="D63" s="157" t="s">
        <v>19</v>
      </c>
      <c r="E63" s="296" t="s">
        <v>99</v>
      </c>
      <c r="F63" s="298"/>
      <c r="G63" s="157" t="s">
        <v>79</v>
      </c>
      <c r="H63" s="157" t="s">
        <v>23</v>
      </c>
      <c r="I63" s="159">
        <f>'Ув.о бюдж.ассигн.'!I63</f>
        <v>0</v>
      </c>
      <c r="J63" s="159">
        <f>'Ув.о бюдж.ассигн.'!J63</f>
        <v>0</v>
      </c>
      <c r="K63" s="159">
        <f>'Ув.о бюдж.ассигн.'!K63</f>
        <v>0</v>
      </c>
    </row>
    <row r="64" spans="1:11" s="160" customFormat="1" ht="16.5" customHeight="1">
      <c r="A64" s="169" t="s">
        <v>227</v>
      </c>
      <c r="B64" s="157" t="s">
        <v>12</v>
      </c>
      <c r="C64" s="157" t="s">
        <v>10</v>
      </c>
      <c r="D64" s="157" t="s">
        <v>19</v>
      </c>
      <c r="E64" s="296" t="s">
        <v>99</v>
      </c>
      <c r="F64" s="298"/>
      <c r="G64" s="157" t="s">
        <v>79</v>
      </c>
      <c r="H64" s="157" t="s">
        <v>215</v>
      </c>
      <c r="I64" s="159">
        <f>'Ув.о бюдж.ассигн.'!I64</f>
        <v>250</v>
      </c>
      <c r="J64" s="159">
        <f>'Ув.о бюдж.ассигн.'!J64</f>
        <v>250</v>
      </c>
      <c r="K64" s="159">
        <f>'Ув.о бюдж.ассигн.'!K64</f>
        <v>250</v>
      </c>
    </row>
    <row r="65" spans="1:11" s="160" customFormat="1" ht="16.5" customHeight="1">
      <c r="A65" s="169" t="s">
        <v>228</v>
      </c>
      <c r="B65" s="157" t="s">
        <v>12</v>
      </c>
      <c r="C65" s="157" t="s">
        <v>10</v>
      </c>
      <c r="D65" s="157" t="s">
        <v>19</v>
      </c>
      <c r="E65" s="296" t="s">
        <v>99</v>
      </c>
      <c r="F65" s="298"/>
      <c r="G65" s="157" t="s">
        <v>79</v>
      </c>
      <c r="H65" s="157" t="s">
        <v>216</v>
      </c>
      <c r="I65" s="159">
        <f>'Ув.о бюдж.ассигн.'!I65</f>
        <v>20</v>
      </c>
      <c r="J65" s="159">
        <f>'Ув.о бюдж.ассигн.'!J65</f>
        <v>20</v>
      </c>
      <c r="K65" s="159">
        <f>'Ув.о бюдж.ассигн.'!K65</f>
        <v>20</v>
      </c>
    </row>
    <row r="66" spans="1:11" s="160" customFormat="1" ht="25.5" customHeight="1">
      <c r="A66" s="169" t="s">
        <v>225</v>
      </c>
      <c r="B66" s="157" t="s">
        <v>12</v>
      </c>
      <c r="C66" s="157" t="s">
        <v>10</v>
      </c>
      <c r="D66" s="157" t="s">
        <v>19</v>
      </c>
      <c r="E66" s="296" t="s">
        <v>99</v>
      </c>
      <c r="F66" s="298"/>
      <c r="G66" s="157" t="s">
        <v>79</v>
      </c>
      <c r="H66" s="157" t="s">
        <v>213</v>
      </c>
      <c r="I66" s="159">
        <f>'Ув.о бюдж.ассигн.'!I66</f>
        <v>30</v>
      </c>
      <c r="J66" s="159">
        <f>'Ув.о бюдж.ассигн.'!J66</f>
        <v>30</v>
      </c>
      <c r="K66" s="159">
        <f>'Ув.о бюдж.ассигн.'!K66</f>
        <v>30</v>
      </c>
    </row>
    <row r="67" spans="1:11" s="160" customFormat="1" ht="24.75" customHeight="1">
      <c r="A67" s="169" t="s">
        <v>229</v>
      </c>
      <c r="B67" s="157" t="s">
        <v>12</v>
      </c>
      <c r="C67" s="157" t="s">
        <v>10</v>
      </c>
      <c r="D67" s="157" t="s">
        <v>19</v>
      </c>
      <c r="E67" s="296" t="s">
        <v>99</v>
      </c>
      <c r="F67" s="298"/>
      <c r="G67" s="157" t="s">
        <v>79</v>
      </c>
      <c r="H67" s="157" t="s">
        <v>217</v>
      </c>
      <c r="I67" s="159">
        <f>'Ув.о бюдж.ассигн.'!I67</f>
        <v>30.54</v>
      </c>
      <c r="J67" s="159">
        <f>'Ув.о бюдж.ассигн.'!J67</f>
        <v>30.54</v>
      </c>
      <c r="K67" s="159">
        <f>'Ув.о бюдж.ассигн.'!K67</f>
        <v>30.54</v>
      </c>
    </row>
    <row r="68" spans="1:11" s="71" customFormat="1" ht="21" customHeight="1">
      <c r="A68" s="72" t="s">
        <v>172</v>
      </c>
      <c r="B68" s="70" t="s">
        <v>12</v>
      </c>
      <c r="C68" s="70" t="s">
        <v>10</v>
      </c>
      <c r="D68" s="70" t="s">
        <v>19</v>
      </c>
      <c r="E68" s="236" t="s">
        <v>99</v>
      </c>
      <c r="F68" s="249"/>
      <c r="G68" s="70" t="s">
        <v>171</v>
      </c>
      <c r="H68" s="70"/>
      <c r="I68" s="116">
        <f>'пр 4'!H45</f>
        <v>360</v>
      </c>
      <c r="J68" s="116">
        <f>'пр 4'!I45</f>
        <v>360</v>
      </c>
      <c r="K68" s="116">
        <f>'пр 4'!J45</f>
        <v>360</v>
      </c>
    </row>
    <row r="69" spans="1:11" s="160" customFormat="1" ht="21" customHeight="1">
      <c r="A69" s="167" t="s">
        <v>226</v>
      </c>
      <c r="B69" s="157" t="s">
        <v>12</v>
      </c>
      <c r="C69" s="157" t="s">
        <v>10</v>
      </c>
      <c r="D69" s="157" t="s">
        <v>19</v>
      </c>
      <c r="E69" s="296" t="s">
        <v>99</v>
      </c>
      <c r="F69" s="298"/>
      <c r="G69" s="157" t="s">
        <v>171</v>
      </c>
      <c r="H69" s="157" t="s">
        <v>214</v>
      </c>
      <c r="I69" s="159">
        <f>'Ув.о бюдж.ассигн.'!I69</f>
        <v>300</v>
      </c>
      <c r="J69" s="159">
        <f>'Ув.о бюдж.ассигн.'!J69</f>
        <v>300</v>
      </c>
      <c r="K69" s="159">
        <f>'Ув.о бюдж.ассигн.'!K69</f>
        <v>300</v>
      </c>
    </row>
    <row r="70" spans="1:11" s="51" customFormat="1" ht="21" customHeight="1">
      <c r="A70" s="88" t="s">
        <v>83</v>
      </c>
      <c r="B70" s="87" t="s">
        <v>12</v>
      </c>
      <c r="C70" s="87" t="s">
        <v>10</v>
      </c>
      <c r="D70" s="87" t="s">
        <v>19</v>
      </c>
      <c r="E70" s="250" t="s">
        <v>99</v>
      </c>
      <c r="F70" s="251"/>
      <c r="G70" s="89">
        <v>850</v>
      </c>
      <c r="H70" s="89"/>
      <c r="I70" s="115">
        <f>I71</f>
        <v>24</v>
      </c>
      <c r="J70" s="115">
        <f>J71</f>
        <v>20</v>
      </c>
      <c r="K70" s="115">
        <f>K71</f>
        <v>20</v>
      </c>
    </row>
    <row r="71" spans="1:11" ht="15" customHeight="1">
      <c r="A71" s="72" t="s">
        <v>84</v>
      </c>
      <c r="B71" s="70" t="s">
        <v>12</v>
      </c>
      <c r="C71" s="70" t="s">
        <v>10</v>
      </c>
      <c r="D71" s="70" t="s">
        <v>19</v>
      </c>
      <c r="E71" s="284" t="s">
        <v>99</v>
      </c>
      <c r="F71" s="285"/>
      <c r="G71" s="76">
        <v>852</v>
      </c>
      <c r="H71" s="76"/>
      <c r="I71" s="116">
        <f>'пр 4'!H48</f>
        <v>24</v>
      </c>
      <c r="J71" s="116">
        <f>'пр 4'!I48</f>
        <v>20</v>
      </c>
      <c r="K71" s="116">
        <f>'пр 4'!J48</f>
        <v>20</v>
      </c>
    </row>
    <row r="72" spans="1:11" s="168" customFormat="1" ht="15" customHeight="1">
      <c r="A72" s="167" t="s">
        <v>230</v>
      </c>
      <c r="B72" s="157" t="s">
        <v>12</v>
      </c>
      <c r="C72" s="157" t="s">
        <v>10</v>
      </c>
      <c r="D72" s="157" t="s">
        <v>19</v>
      </c>
      <c r="E72" s="299" t="s">
        <v>99</v>
      </c>
      <c r="F72" s="300"/>
      <c r="G72" s="158">
        <v>852</v>
      </c>
      <c r="H72" s="158">
        <v>291</v>
      </c>
      <c r="I72" s="159">
        <f>'Ув.о бюдж.ассигн.'!I72</f>
        <v>24</v>
      </c>
      <c r="J72" s="159">
        <f>'Ув.о бюдж.ассигн.'!J72</f>
        <v>20</v>
      </c>
      <c r="K72" s="159">
        <f>'Ув.о бюдж.ассигн.'!K72</f>
        <v>20</v>
      </c>
    </row>
    <row r="73" spans="1:11" ht="21.75" customHeight="1">
      <c r="A73" s="72" t="s">
        <v>176</v>
      </c>
      <c r="B73" s="70" t="s">
        <v>12</v>
      </c>
      <c r="C73" s="70" t="s">
        <v>10</v>
      </c>
      <c r="D73" s="70" t="s">
        <v>19</v>
      </c>
      <c r="E73" s="284" t="s">
        <v>99</v>
      </c>
      <c r="F73" s="285"/>
      <c r="G73" s="76">
        <v>853</v>
      </c>
      <c r="H73" s="76"/>
      <c r="I73" s="116">
        <f>'пр 4'!H49</f>
        <v>310</v>
      </c>
      <c r="J73" s="116">
        <f>'пр 4'!I49</f>
        <v>0</v>
      </c>
      <c r="K73" s="116">
        <f>'пр 4'!J49</f>
        <v>0</v>
      </c>
    </row>
    <row r="74" spans="1:11" s="168" customFormat="1" ht="21.75" customHeight="1">
      <c r="A74" s="167" t="s">
        <v>231</v>
      </c>
      <c r="B74" s="157" t="s">
        <v>12</v>
      </c>
      <c r="C74" s="157" t="s">
        <v>10</v>
      </c>
      <c r="D74" s="157" t="s">
        <v>19</v>
      </c>
      <c r="E74" s="299" t="s">
        <v>99</v>
      </c>
      <c r="F74" s="300"/>
      <c r="G74" s="158">
        <v>853</v>
      </c>
      <c r="H74" s="175">
        <v>292</v>
      </c>
      <c r="I74" s="159">
        <f>'Ув.о бюдж.ассигн.'!I74</f>
        <v>0</v>
      </c>
      <c r="J74" s="159">
        <f>'Ув.о бюдж.ассигн.'!J74</f>
        <v>0</v>
      </c>
      <c r="K74" s="159">
        <f>'Ув.о бюдж.ассигн.'!K74</f>
        <v>0</v>
      </c>
    </row>
    <row r="75" spans="1:11" s="168" customFormat="1" ht="21.75" customHeight="1">
      <c r="A75" s="167" t="s">
        <v>232</v>
      </c>
      <c r="B75" s="157" t="s">
        <v>12</v>
      </c>
      <c r="C75" s="157" t="s">
        <v>10</v>
      </c>
      <c r="D75" s="157" t="s">
        <v>19</v>
      </c>
      <c r="E75" s="299" t="s">
        <v>99</v>
      </c>
      <c r="F75" s="300"/>
      <c r="G75" s="158">
        <v>853</v>
      </c>
      <c r="H75" s="175">
        <v>295</v>
      </c>
      <c r="I75" s="159">
        <f>'Ув.о бюдж.ассигн.'!I75</f>
        <v>0</v>
      </c>
      <c r="J75" s="159">
        <f>'Ув.о бюдж.ассигн.'!J75</f>
        <v>0</v>
      </c>
      <c r="K75" s="159">
        <f>'Ув.о бюдж.ассигн.'!K75</f>
        <v>0</v>
      </c>
    </row>
    <row r="76" spans="1:11" s="168" customFormat="1" ht="21.75" customHeight="1">
      <c r="A76" s="167" t="s">
        <v>233</v>
      </c>
      <c r="B76" s="157" t="s">
        <v>12</v>
      </c>
      <c r="C76" s="157" t="s">
        <v>10</v>
      </c>
      <c r="D76" s="157" t="s">
        <v>19</v>
      </c>
      <c r="E76" s="299" t="s">
        <v>99</v>
      </c>
      <c r="F76" s="300"/>
      <c r="G76" s="158">
        <v>853</v>
      </c>
      <c r="H76" s="175">
        <v>296</v>
      </c>
      <c r="I76" s="159">
        <f>'Ув.о бюдж.ассигн.'!I76</f>
        <v>0</v>
      </c>
      <c r="J76" s="159">
        <f>'Ув.о бюдж.ассигн.'!J76</f>
        <v>0</v>
      </c>
      <c r="K76" s="159">
        <f>'Ув.о бюдж.ассигн.'!K76</f>
        <v>0</v>
      </c>
    </row>
    <row r="77" spans="1:11" s="168" customFormat="1" ht="21.75" customHeight="1">
      <c r="A77" s="167" t="s">
        <v>234</v>
      </c>
      <c r="B77" s="157" t="s">
        <v>12</v>
      </c>
      <c r="C77" s="157" t="s">
        <v>10</v>
      </c>
      <c r="D77" s="157" t="s">
        <v>19</v>
      </c>
      <c r="E77" s="299" t="s">
        <v>99</v>
      </c>
      <c r="F77" s="300"/>
      <c r="G77" s="158">
        <v>853</v>
      </c>
      <c r="H77" s="175">
        <v>297</v>
      </c>
      <c r="I77" s="159">
        <f>'Ув.о бюдж.ассигн.'!I77</f>
        <v>0</v>
      </c>
      <c r="J77" s="159">
        <f>'Ув.о бюдж.ассигн.'!J77</f>
        <v>0</v>
      </c>
      <c r="K77" s="159">
        <f>'Ув.о бюдж.ассигн.'!K77</f>
        <v>0</v>
      </c>
    </row>
    <row r="78" spans="1:11" ht="45">
      <c r="A78" s="88" t="s">
        <v>147</v>
      </c>
      <c r="B78" s="83" t="s">
        <v>12</v>
      </c>
      <c r="C78" s="83" t="s">
        <v>10</v>
      </c>
      <c r="D78" s="108" t="s">
        <v>19</v>
      </c>
      <c r="E78" s="250" t="s">
        <v>148</v>
      </c>
      <c r="F78" s="251"/>
      <c r="G78" s="109"/>
      <c r="H78" s="109"/>
      <c r="I78" s="112">
        <f>SUM(I79,I84)</f>
        <v>240.19415999999998</v>
      </c>
      <c r="J78" s="112">
        <f>SUM(J79,J84)</f>
        <v>232.99416</v>
      </c>
      <c r="K78" s="112">
        <f>SUM(K79,K84)</f>
        <v>232.99416</v>
      </c>
    </row>
    <row r="79" spans="1:11" s="60" customFormat="1" ht="33.75" customHeight="1">
      <c r="A79" s="80" t="s">
        <v>76</v>
      </c>
      <c r="B79" s="130" t="s">
        <v>12</v>
      </c>
      <c r="C79" s="130" t="s">
        <v>10</v>
      </c>
      <c r="D79" s="131" t="s">
        <v>19</v>
      </c>
      <c r="E79" s="255" t="s">
        <v>148</v>
      </c>
      <c r="F79" s="256"/>
      <c r="G79" s="132">
        <v>120</v>
      </c>
      <c r="H79" s="132"/>
      <c r="I79" s="133">
        <f>SUM(I80:I82)</f>
        <v>226.28415999999999</v>
      </c>
      <c r="J79" s="133">
        <f>SUM(J80:J82)</f>
        <v>226.28415999999999</v>
      </c>
      <c r="K79" s="133">
        <f>SUM(K80:K82)</f>
        <v>226.28415999999999</v>
      </c>
    </row>
    <row r="80" spans="1:11" ht="28.5" customHeight="1">
      <c r="A80" s="72" t="s">
        <v>111</v>
      </c>
      <c r="B80" s="73" t="s">
        <v>12</v>
      </c>
      <c r="C80" s="73" t="s">
        <v>10</v>
      </c>
      <c r="D80" s="134" t="s">
        <v>19</v>
      </c>
      <c r="E80" s="252" t="s">
        <v>148</v>
      </c>
      <c r="F80" s="257"/>
      <c r="G80" s="109">
        <v>121</v>
      </c>
      <c r="H80" s="109"/>
      <c r="I80" s="126">
        <f>'пр 4'!H52</f>
        <v>97.91859</v>
      </c>
      <c r="J80" s="126">
        <f>'пр 4'!I52</f>
        <v>97.91859</v>
      </c>
      <c r="K80" s="126">
        <f>'пр 4'!J52</f>
        <v>97.91859</v>
      </c>
    </row>
    <row r="81" spans="1:11" s="168" customFormat="1" ht="28.5" customHeight="1">
      <c r="A81" s="167" t="s">
        <v>209</v>
      </c>
      <c r="B81" s="170" t="s">
        <v>12</v>
      </c>
      <c r="C81" s="170" t="s">
        <v>10</v>
      </c>
      <c r="D81" s="174" t="s">
        <v>19</v>
      </c>
      <c r="E81" s="304" t="s">
        <v>148</v>
      </c>
      <c r="F81" s="305"/>
      <c r="G81" s="177">
        <v>121</v>
      </c>
      <c r="H81" s="177">
        <v>211</v>
      </c>
      <c r="I81" s="178">
        <f>'Ув.о бюдж.ассигн.'!I81</f>
        <v>98.79416</v>
      </c>
      <c r="J81" s="178">
        <f>'Ув.о бюдж.ассигн.'!J81</f>
        <v>98.79416</v>
      </c>
      <c r="K81" s="178">
        <f>'Ув.о бюдж.ассигн.'!K81</f>
        <v>98.79416</v>
      </c>
    </row>
    <row r="82" spans="1:11" ht="20.25" customHeight="1">
      <c r="A82" s="72" t="s">
        <v>18</v>
      </c>
      <c r="B82" s="73" t="s">
        <v>12</v>
      </c>
      <c r="C82" s="73" t="s">
        <v>10</v>
      </c>
      <c r="D82" s="134" t="s">
        <v>19</v>
      </c>
      <c r="E82" s="252" t="s">
        <v>148</v>
      </c>
      <c r="F82" s="257"/>
      <c r="G82" s="109">
        <v>129</v>
      </c>
      <c r="H82" s="109"/>
      <c r="I82" s="126">
        <f>'пр 4'!H53</f>
        <v>29.57141</v>
      </c>
      <c r="J82" s="126">
        <f>'пр 4'!I53</f>
        <v>29.57141</v>
      </c>
      <c r="K82" s="126">
        <f>'пр 4'!J53</f>
        <v>29.57141</v>
      </c>
    </row>
    <row r="83" spans="1:11" s="168" customFormat="1" ht="20.25" customHeight="1">
      <c r="A83" s="167" t="s">
        <v>18</v>
      </c>
      <c r="B83" s="170" t="s">
        <v>12</v>
      </c>
      <c r="C83" s="170" t="s">
        <v>10</v>
      </c>
      <c r="D83" s="174" t="s">
        <v>19</v>
      </c>
      <c r="E83" s="304" t="s">
        <v>148</v>
      </c>
      <c r="F83" s="305"/>
      <c r="G83" s="177">
        <v>129</v>
      </c>
      <c r="H83" s="177">
        <v>213</v>
      </c>
      <c r="I83" s="178">
        <f>'Ув.о бюдж.ассигн.'!I83</f>
        <v>29.83584</v>
      </c>
      <c r="J83" s="178">
        <f>'Ув.о бюдж.ассигн.'!J83</f>
        <v>29.83584</v>
      </c>
      <c r="K83" s="178">
        <f>'Ув.о бюдж.ассигн.'!K83</f>
        <v>29.83584</v>
      </c>
    </row>
    <row r="84" spans="1:11" s="60" customFormat="1" ht="34.5" customHeight="1">
      <c r="A84" s="80" t="s">
        <v>119</v>
      </c>
      <c r="B84" s="130" t="s">
        <v>12</v>
      </c>
      <c r="C84" s="130" t="s">
        <v>10</v>
      </c>
      <c r="D84" s="131" t="s">
        <v>19</v>
      </c>
      <c r="E84" s="255" t="s">
        <v>148</v>
      </c>
      <c r="F84" s="256"/>
      <c r="G84" s="132">
        <v>200</v>
      </c>
      <c r="H84" s="132"/>
      <c r="I84" s="133">
        <f>SUM(I85)</f>
        <v>13.91</v>
      </c>
      <c r="J84" s="133">
        <f>SUM(J85)</f>
        <v>6.71</v>
      </c>
      <c r="K84" s="133">
        <f>SUM(K85)</f>
        <v>6.71</v>
      </c>
    </row>
    <row r="85" spans="1:11" ht="22.5" customHeight="1">
      <c r="A85" s="72" t="s">
        <v>115</v>
      </c>
      <c r="B85" s="73" t="s">
        <v>12</v>
      </c>
      <c r="C85" s="73" t="s">
        <v>10</v>
      </c>
      <c r="D85" s="134" t="s">
        <v>19</v>
      </c>
      <c r="E85" s="252" t="s">
        <v>148</v>
      </c>
      <c r="F85" s="257"/>
      <c r="G85" s="129">
        <v>244</v>
      </c>
      <c r="H85" s="129"/>
      <c r="I85" s="112">
        <f>'пр 4'!H55</f>
        <v>13.91</v>
      </c>
      <c r="J85" s="112">
        <f>'пр 4'!I55</f>
        <v>6.71</v>
      </c>
      <c r="K85" s="112">
        <f>'пр 4'!J55</f>
        <v>6.71</v>
      </c>
    </row>
    <row r="86" spans="1:11" s="168" customFormat="1" ht="20.25" customHeight="1">
      <c r="A86" s="167" t="s">
        <v>235</v>
      </c>
      <c r="B86" s="170" t="s">
        <v>12</v>
      </c>
      <c r="C86" s="170" t="s">
        <v>10</v>
      </c>
      <c r="D86" s="174" t="s">
        <v>19</v>
      </c>
      <c r="E86" s="304" t="s">
        <v>148</v>
      </c>
      <c r="F86" s="305"/>
      <c r="G86" s="175">
        <v>244</v>
      </c>
      <c r="H86" s="175">
        <v>346</v>
      </c>
      <c r="I86" s="176">
        <f>'Ув.о бюдж.ассигн.'!I86</f>
        <v>6.77</v>
      </c>
      <c r="J86" s="176">
        <f>'Ув.о бюдж.ассигн.'!J86</f>
        <v>6.77</v>
      </c>
      <c r="K86" s="176">
        <f>'Ув.о бюдж.ассигн.'!K86</f>
        <v>6.77</v>
      </c>
    </row>
    <row r="87" spans="1:11" ht="81.75" customHeight="1">
      <c r="A87" s="72" t="s">
        <v>116</v>
      </c>
      <c r="B87" s="83" t="s">
        <v>12</v>
      </c>
      <c r="C87" s="83" t="s">
        <v>10</v>
      </c>
      <c r="D87" s="108" t="s">
        <v>19</v>
      </c>
      <c r="E87" s="250" t="s">
        <v>117</v>
      </c>
      <c r="F87" s="251"/>
      <c r="G87" s="109">
        <v>200</v>
      </c>
      <c r="H87" s="109"/>
      <c r="I87" s="115">
        <f>I90</f>
        <v>0.7</v>
      </c>
      <c r="J87" s="115">
        <f>J90</f>
        <v>0.7</v>
      </c>
      <c r="K87" s="115">
        <f>K90</f>
        <v>0.7</v>
      </c>
    </row>
    <row r="88" spans="1:11" s="79" customFormat="1" ht="22.5">
      <c r="A88" s="72" t="s">
        <v>112</v>
      </c>
      <c r="B88" s="70" t="s">
        <v>12</v>
      </c>
      <c r="C88" s="70" t="s">
        <v>10</v>
      </c>
      <c r="D88" s="70" t="s">
        <v>19</v>
      </c>
      <c r="E88" s="236" t="s">
        <v>117</v>
      </c>
      <c r="F88" s="249"/>
      <c r="G88" s="73" t="s">
        <v>16</v>
      </c>
      <c r="H88" s="73"/>
      <c r="I88" s="116">
        <f>I90</f>
        <v>0.7</v>
      </c>
      <c r="J88" s="116">
        <f>J90</f>
        <v>0.7</v>
      </c>
      <c r="K88" s="116">
        <f>K90</f>
        <v>0.7</v>
      </c>
    </row>
    <row r="89" spans="1:11" s="71" customFormat="1" ht="33.75">
      <c r="A89" s="72" t="s">
        <v>113</v>
      </c>
      <c r="B89" s="70" t="s">
        <v>12</v>
      </c>
      <c r="C89" s="70" t="s">
        <v>10</v>
      </c>
      <c r="D89" s="70" t="s">
        <v>19</v>
      </c>
      <c r="E89" s="236" t="s">
        <v>117</v>
      </c>
      <c r="F89" s="249"/>
      <c r="G89" s="70" t="s">
        <v>114</v>
      </c>
      <c r="H89" s="70"/>
      <c r="I89" s="116">
        <f>I90</f>
        <v>0.7</v>
      </c>
      <c r="J89" s="116">
        <f>J90</f>
        <v>0.7</v>
      </c>
      <c r="K89" s="116">
        <f>K90</f>
        <v>0.7</v>
      </c>
    </row>
    <row r="90" spans="1:11" s="71" customFormat="1" ht="36" customHeight="1">
      <c r="A90" s="72" t="s">
        <v>115</v>
      </c>
      <c r="B90" s="70" t="s">
        <v>12</v>
      </c>
      <c r="C90" s="70" t="s">
        <v>10</v>
      </c>
      <c r="D90" s="70" t="s">
        <v>19</v>
      </c>
      <c r="E90" s="236" t="s">
        <v>117</v>
      </c>
      <c r="F90" s="249"/>
      <c r="G90" s="70" t="s">
        <v>79</v>
      </c>
      <c r="H90" s="70"/>
      <c r="I90" s="116">
        <f>'пр 4'!H59</f>
        <v>0.7</v>
      </c>
      <c r="J90" s="116">
        <f>'пр 4'!I59</f>
        <v>0.7</v>
      </c>
      <c r="K90" s="116">
        <f>'пр 4'!J59</f>
        <v>0.7</v>
      </c>
    </row>
    <row r="91" spans="1:11" s="160" customFormat="1" ht="23.25" customHeight="1">
      <c r="A91" s="167" t="s">
        <v>235</v>
      </c>
      <c r="B91" s="157" t="s">
        <v>12</v>
      </c>
      <c r="C91" s="157" t="s">
        <v>10</v>
      </c>
      <c r="D91" s="157" t="s">
        <v>19</v>
      </c>
      <c r="E91" s="296" t="s">
        <v>117</v>
      </c>
      <c r="F91" s="298"/>
      <c r="G91" s="157" t="s">
        <v>79</v>
      </c>
      <c r="H91" s="157" t="s">
        <v>213</v>
      </c>
      <c r="I91" s="159">
        <f>'Ув.о бюдж.ассигн.'!I91</f>
        <v>0.7</v>
      </c>
      <c r="J91" s="159">
        <f>'Ув.о бюдж.ассигн.'!J91</f>
        <v>0.7</v>
      </c>
      <c r="K91" s="159">
        <f>'Ув.о бюдж.ассигн.'!K91</f>
        <v>0.7</v>
      </c>
    </row>
    <row r="92" spans="1:11" s="79" customFormat="1" ht="25.5">
      <c r="A92" s="86" t="s">
        <v>46</v>
      </c>
      <c r="B92" s="87" t="s">
        <v>12</v>
      </c>
      <c r="C92" s="87" t="s">
        <v>10</v>
      </c>
      <c r="D92" s="87" t="s">
        <v>45</v>
      </c>
      <c r="E92" s="248" t="s">
        <v>105</v>
      </c>
      <c r="F92" s="232"/>
      <c r="G92" s="87"/>
      <c r="H92" s="87"/>
      <c r="I92" s="115">
        <f aca="true" t="shared" si="3" ref="I92:K93">I95</f>
        <v>0</v>
      </c>
      <c r="J92" s="115">
        <f t="shared" si="3"/>
        <v>0</v>
      </c>
      <c r="K92" s="115">
        <f t="shared" si="3"/>
        <v>0</v>
      </c>
    </row>
    <row r="93" spans="1:11" s="71" customFormat="1" ht="23.25" customHeight="1">
      <c r="A93" s="106" t="s">
        <v>104</v>
      </c>
      <c r="B93" s="6">
        <v>716</v>
      </c>
      <c r="C93" s="6" t="s">
        <v>10</v>
      </c>
      <c r="D93" s="6" t="s">
        <v>45</v>
      </c>
      <c r="E93" s="240" t="s">
        <v>106</v>
      </c>
      <c r="F93" s="241"/>
      <c r="G93" s="6" t="s">
        <v>82</v>
      </c>
      <c r="H93" s="6"/>
      <c r="I93" s="116">
        <f t="shared" si="3"/>
        <v>0</v>
      </c>
      <c r="J93" s="116">
        <f t="shared" si="3"/>
        <v>0</v>
      </c>
      <c r="K93" s="116">
        <f t="shared" si="3"/>
        <v>0</v>
      </c>
    </row>
    <row r="94" spans="1:11" s="71" customFormat="1" ht="36" customHeight="1">
      <c r="A94" s="106" t="s">
        <v>108</v>
      </c>
      <c r="B94" s="6">
        <v>716</v>
      </c>
      <c r="C94" s="6" t="s">
        <v>10</v>
      </c>
      <c r="D94" s="6" t="s">
        <v>45</v>
      </c>
      <c r="E94" s="240" t="s">
        <v>106</v>
      </c>
      <c r="F94" s="241"/>
      <c r="G94" s="6" t="s">
        <v>82</v>
      </c>
      <c r="H94" s="6"/>
      <c r="I94" s="116">
        <f>I96</f>
        <v>0</v>
      </c>
      <c r="J94" s="116">
        <f>J96</f>
        <v>0</v>
      </c>
      <c r="K94" s="116">
        <f>K96</f>
        <v>0</v>
      </c>
    </row>
    <row r="95" spans="1:11" s="71" customFormat="1" ht="24">
      <c r="A95" s="78" t="s">
        <v>96</v>
      </c>
      <c r="B95" s="70" t="s">
        <v>12</v>
      </c>
      <c r="C95" s="70" t="s">
        <v>10</v>
      </c>
      <c r="D95" s="70" t="s">
        <v>45</v>
      </c>
      <c r="E95" s="250" t="s">
        <v>118</v>
      </c>
      <c r="F95" s="251"/>
      <c r="G95" s="70" t="s">
        <v>82</v>
      </c>
      <c r="H95" s="70"/>
      <c r="I95" s="116">
        <f>I96</f>
        <v>0</v>
      </c>
      <c r="J95" s="116">
        <f aca="true" t="shared" si="4" ref="J95:K97">J96</f>
        <v>0</v>
      </c>
      <c r="K95" s="116">
        <f t="shared" si="4"/>
        <v>0</v>
      </c>
    </row>
    <row r="96" spans="1:11" ht="12.75">
      <c r="A96" s="78" t="s">
        <v>97</v>
      </c>
      <c r="B96" s="70" t="s">
        <v>12</v>
      </c>
      <c r="C96" s="70" t="s">
        <v>10</v>
      </c>
      <c r="D96" s="70" t="s">
        <v>45</v>
      </c>
      <c r="E96" s="252" t="s">
        <v>118</v>
      </c>
      <c r="F96" s="253"/>
      <c r="G96" s="70"/>
      <c r="H96" s="70"/>
      <c r="I96" s="116">
        <f>I97</f>
        <v>0</v>
      </c>
      <c r="J96" s="116">
        <f t="shared" si="4"/>
        <v>0</v>
      </c>
      <c r="K96" s="116">
        <f t="shared" si="4"/>
        <v>0</v>
      </c>
    </row>
    <row r="97" spans="1:11" ht="12.75">
      <c r="A97" s="78" t="s">
        <v>15</v>
      </c>
      <c r="B97" s="70" t="s">
        <v>12</v>
      </c>
      <c r="C97" s="70" t="s">
        <v>10</v>
      </c>
      <c r="D97" s="70" t="s">
        <v>45</v>
      </c>
      <c r="E97" s="252" t="s">
        <v>118</v>
      </c>
      <c r="F97" s="253"/>
      <c r="G97" s="70" t="s">
        <v>16</v>
      </c>
      <c r="H97" s="70"/>
      <c r="I97" s="116">
        <f>I98</f>
        <v>0</v>
      </c>
      <c r="J97" s="116">
        <f t="shared" si="4"/>
        <v>0</v>
      </c>
      <c r="K97" s="116">
        <f t="shared" si="4"/>
        <v>0</v>
      </c>
    </row>
    <row r="98" spans="1:11" ht="12.75">
      <c r="A98" s="78" t="s">
        <v>20</v>
      </c>
      <c r="B98" s="70" t="s">
        <v>12</v>
      </c>
      <c r="C98" s="70" t="s">
        <v>10</v>
      </c>
      <c r="D98" s="70" t="s">
        <v>45</v>
      </c>
      <c r="E98" s="271" t="s">
        <v>118</v>
      </c>
      <c r="F98" s="272"/>
      <c r="G98" s="70" t="s">
        <v>79</v>
      </c>
      <c r="H98" s="70"/>
      <c r="I98" s="116">
        <f>'пр 4'!H66</f>
        <v>0</v>
      </c>
      <c r="J98" s="116">
        <f>'пр 4'!I66</f>
        <v>0</v>
      </c>
      <c r="K98" s="116">
        <f>'пр 4'!J66</f>
        <v>0</v>
      </c>
    </row>
    <row r="99" spans="1:11" s="168" customFormat="1" ht="12.75" customHeight="1">
      <c r="A99" s="167" t="s">
        <v>234</v>
      </c>
      <c r="B99" s="157" t="s">
        <v>12</v>
      </c>
      <c r="C99" s="157" t="s">
        <v>10</v>
      </c>
      <c r="D99" s="157" t="s">
        <v>45</v>
      </c>
      <c r="E99" s="303" t="s">
        <v>118</v>
      </c>
      <c r="F99" s="300"/>
      <c r="G99" s="157" t="s">
        <v>79</v>
      </c>
      <c r="H99" s="185" t="s">
        <v>218</v>
      </c>
      <c r="I99" s="159">
        <f>'Ув.о бюдж.ассигн.'!I99</f>
        <v>763.5</v>
      </c>
      <c r="J99" s="159">
        <f>'Ув.о бюдж.ассигн.'!J99</f>
        <v>0</v>
      </c>
      <c r="K99" s="159">
        <f>'Ув.о бюдж.ассигн.'!K99</f>
        <v>0</v>
      </c>
    </row>
    <row r="100" spans="1:11" ht="12.75">
      <c r="A100" s="86" t="s">
        <v>28</v>
      </c>
      <c r="B100" s="87" t="s">
        <v>12</v>
      </c>
      <c r="C100" s="87" t="s">
        <v>10</v>
      </c>
      <c r="D100" s="182" t="s">
        <v>26</v>
      </c>
      <c r="E100" s="248" t="s">
        <v>105</v>
      </c>
      <c r="F100" s="232"/>
      <c r="G100" s="183" t="s">
        <v>82</v>
      </c>
      <c r="H100" s="183"/>
      <c r="I100" s="115">
        <f>I101</f>
        <v>60</v>
      </c>
      <c r="J100" s="115">
        <f>J101</f>
        <v>100</v>
      </c>
      <c r="K100" s="115">
        <f>K101</f>
        <v>100</v>
      </c>
    </row>
    <row r="101" spans="1:11" ht="12.75" customHeight="1">
      <c r="A101" s="106" t="s">
        <v>104</v>
      </c>
      <c r="B101" s="6">
        <v>716</v>
      </c>
      <c r="C101" s="6" t="s">
        <v>10</v>
      </c>
      <c r="D101" s="6" t="s">
        <v>26</v>
      </c>
      <c r="E101" s="228" t="s">
        <v>109</v>
      </c>
      <c r="F101" s="230"/>
      <c r="G101" s="6" t="s">
        <v>82</v>
      </c>
      <c r="H101" s="6"/>
      <c r="I101" s="116">
        <f>I104</f>
        <v>60</v>
      </c>
      <c r="J101" s="116">
        <f>J104</f>
        <v>100</v>
      </c>
      <c r="K101" s="116">
        <f>K104</f>
        <v>100</v>
      </c>
    </row>
    <row r="102" spans="1:11" ht="12.75" customHeight="1">
      <c r="A102" s="106" t="s">
        <v>108</v>
      </c>
      <c r="B102" s="6">
        <v>716</v>
      </c>
      <c r="C102" s="6" t="s">
        <v>10</v>
      </c>
      <c r="D102" s="6" t="s">
        <v>26</v>
      </c>
      <c r="E102" s="228" t="s">
        <v>109</v>
      </c>
      <c r="F102" s="230"/>
      <c r="G102" s="6" t="s">
        <v>82</v>
      </c>
      <c r="H102" s="6"/>
      <c r="I102" s="116">
        <f>I104</f>
        <v>60</v>
      </c>
      <c r="J102" s="116">
        <f>J104</f>
        <v>100</v>
      </c>
      <c r="K102" s="116">
        <f>K104</f>
        <v>100</v>
      </c>
    </row>
    <row r="103" spans="1:11" ht="12.75" customHeight="1">
      <c r="A103" s="90" t="s">
        <v>60</v>
      </c>
      <c r="B103" s="70" t="s">
        <v>12</v>
      </c>
      <c r="C103" s="70" t="s">
        <v>10</v>
      </c>
      <c r="D103" s="70" t="s">
        <v>26</v>
      </c>
      <c r="E103" s="228" t="s">
        <v>109</v>
      </c>
      <c r="F103" s="230"/>
      <c r="G103" s="70"/>
      <c r="H103" s="70"/>
      <c r="I103" s="116">
        <f aca="true" t="shared" si="5" ref="I103:K104">I104</f>
        <v>60</v>
      </c>
      <c r="J103" s="116">
        <f t="shared" si="5"/>
        <v>100</v>
      </c>
      <c r="K103" s="116">
        <f t="shared" si="5"/>
        <v>100</v>
      </c>
    </row>
    <row r="104" spans="1:11" ht="23.25" customHeight="1">
      <c r="A104" s="88" t="s">
        <v>62</v>
      </c>
      <c r="B104" s="70" t="s">
        <v>12</v>
      </c>
      <c r="C104" s="70" t="s">
        <v>10</v>
      </c>
      <c r="D104" s="70" t="s">
        <v>26</v>
      </c>
      <c r="E104" s="228" t="s">
        <v>120</v>
      </c>
      <c r="F104" s="230"/>
      <c r="G104" s="70" t="s">
        <v>86</v>
      </c>
      <c r="H104" s="70"/>
      <c r="I104" s="116">
        <f t="shared" si="5"/>
        <v>60</v>
      </c>
      <c r="J104" s="116">
        <f t="shared" si="5"/>
        <v>100</v>
      </c>
      <c r="K104" s="116">
        <f t="shared" si="5"/>
        <v>100</v>
      </c>
    </row>
    <row r="105" spans="1:11" ht="12.75">
      <c r="A105" s="72" t="s">
        <v>89</v>
      </c>
      <c r="B105" s="70" t="s">
        <v>12</v>
      </c>
      <c r="C105" s="70" t="s">
        <v>10</v>
      </c>
      <c r="D105" s="70" t="s">
        <v>26</v>
      </c>
      <c r="E105" s="228" t="s">
        <v>120</v>
      </c>
      <c r="F105" s="230"/>
      <c r="G105" s="70" t="s">
        <v>86</v>
      </c>
      <c r="H105" s="70"/>
      <c r="I105" s="116">
        <f>'пр 4'!H72</f>
        <v>60</v>
      </c>
      <c r="J105" s="116">
        <f>'пр 4'!I72</f>
        <v>100</v>
      </c>
      <c r="K105" s="116">
        <f>'пр 4'!J72</f>
        <v>100</v>
      </c>
    </row>
    <row r="106" spans="1:11" s="168" customFormat="1" ht="22.5">
      <c r="A106" s="167" t="s">
        <v>233</v>
      </c>
      <c r="B106" s="157" t="s">
        <v>12</v>
      </c>
      <c r="C106" s="157" t="s">
        <v>10</v>
      </c>
      <c r="D106" s="157" t="s">
        <v>26</v>
      </c>
      <c r="E106" s="290" t="s">
        <v>120</v>
      </c>
      <c r="F106" s="291"/>
      <c r="G106" s="157" t="s">
        <v>86</v>
      </c>
      <c r="H106" s="184" t="s">
        <v>219</v>
      </c>
      <c r="I106" s="159">
        <f>'Ув.о бюдж.ассигн.'!I106</f>
        <v>100</v>
      </c>
      <c r="J106" s="159">
        <f>'Ув.о бюдж.ассигн.'!J106</f>
        <v>100</v>
      </c>
      <c r="K106" s="159">
        <f>'Ув.о бюдж.ассигн.'!K106</f>
        <v>100</v>
      </c>
    </row>
    <row r="107" spans="1:11" ht="12.75">
      <c r="A107" s="91" t="s">
        <v>30</v>
      </c>
      <c r="B107" s="87" t="s">
        <v>12</v>
      </c>
      <c r="C107" s="92" t="s">
        <v>11</v>
      </c>
      <c r="D107" s="92"/>
      <c r="E107" s="248"/>
      <c r="F107" s="232"/>
      <c r="G107" s="105"/>
      <c r="H107" s="105"/>
      <c r="I107" s="115">
        <f>I108</f>
        <v>151.6</v>
      </c>
      <c r="J107" s="115">
        <f>J108</f>
        <v>147.7</v>
      </c>
      <c r="K107" s="115">
        <f>K108</f>
        <v>153.1</v>
      </c>
    </row>
    <row r="108" spans="1:11" ht="25.5">
      <c r="A108" s="94" t="s">
        <v>31</v>
      </c>
      <c r="B108" s="70" t="s">
        <v>12</v>
      </c>
      <c r="C108" s="75" t="s">
        <v>11</v>
      </c>
      <c r="D108" s="75" t="s">
        <v>32</v>
      </c>
      <c r="E108" s="228" t="s">
        <v>105</v>
      </c>
      <c r="F108" s="230"/>
      <c r="G108" s="105" t="s">
        <v>82</v>
      </c>
      <c r="H108" s="105"/>
      <c r="I108" s="116">
        <f>I110</f>
        <v>151.6</v>
      </c>
      <c r="J108" s="116">
        <f>J110</f>
        <v>147.7</v>
      </c>
      <c r="K108" s="116">
        <f>K110</f>
        <v>153.1</v>
      </c>
    </row>
    <row r="109" spans="1:11" ht="12.75" customHeight="1">
      <c r="A109" s="106" t="s">
        <v>104</v>
      </c>
      <c r="B109" s="6">
        <v>716</v>
      </c>
      <c r="C109" s="75" t="s">
        <v>11</v>
      </c>
      <c r="D109" s="75" t="s">
        <v>32</v>
      </c>
      <c r="E109" s="228" t="s">
        <v>121</v>
      </c>
      <c r="F109" s="230"/>
      <c r="G109" s="6" t="s">
        <v>82</v>
      </c>
      <c r="H109" s="6"/>
      <c r="I109" s="116">
        <f>I110</f>
        <v>151.6</v>
      </c>
      <c r="J109" s="116">
        <f>J110</f>
        <v>147.7</v>
      </c>
      <c r="K109" s="116">
        <f>K110</f>
        <v>153.1</v>
      </c>
    </row>
    <row r="110" spans="1:11" ht="37.5" customHeight="1">
      <c r="A110" s="95" t="s">
        <v>63</v>
      </c>
      <c r="B110" s="70" t="s">
        <v>12</v>
      </c>
      <c r="C110" s="75" t="s">
        <v>11</v>
      </c>
      <c r="D110" s="75" t="s">
        <v>32</v>
      </c>
      <c r="E110" s="228" t="s">
        <v>122</v>
      </c>
      <c r="F110" s="230"/>
      <c r="G110" s="105"/>
      <c r="H110" s="105"/>
      <c r="I110" s="116">
        <f>I111+I116</f>
        <v>151.6</v>
      </c>
      <c r="J110" s="116">
        <f>J111+J116</f>
        <v>147.7</v>
      </c>
      <c r="K110" s="116">
        <f>K111+K116</f>
        <v>153.1</v>
      </c>
    </row>
    <row r="111" spans="1:11" ht="22.5">
      <c r="A111" s="8" t="s">
        <v>110</v>
      </c>
      <c r="B111" s="5" t="s">
        <v>12</v>
      </c>
      <c r="C111" s="75" t="s">
        <v>11</v>
      </c>
      <c r="D111" s="75" t="s">
        <v>32</v>
      </c>
      <c r="E111" s="228" t="s">
        <v>122</v>
      </c>
      <c r="F111" s="230"/>
      <c r="G111" s="5" t="s">
        <v>103</v>
      </c>
      <c r="H111" s="5"/>
      <c r="I111" s="116">
        <f>I114+I112</f>
        <v>143.22</v>
      </c>
      <c r="J111" s="116">
        <f>J114+J112</f>
        <v>130.2</v>
      </c>
      <c r="K111" s="116">
        <f>K114+K112</f>
        <v>130.2</v>
      </c>
    </row>
    <row r="112" spans="1:11" ht="22.5">
      <c r="A112" s="72" t="s">
        <v>111</v>
      </c>
      <c r="B112" s="70" t="s">
        <v>12</v>
      </c>
      <c r="C112" s="75" t="s">
        <v>11</v>
      </c>
      <c r="D112" s="75" t="s">
        <v>32</v>
      </c>
      <c r="E112" s="228" t="s">
        <v>122</v>
      </c>
      <c r="F112" s="230"/>
      <c r="G112" s="70" t="s">
        <v>75</v>
      </c>
      <c r="H112" s="70"/>
      <c r="I112" s="116">
        <f>'пр 4'!H78</f>
        <v>110</v>
      </c>
      <c r="J112" s="116">
        <f>'пр 4'!I78</f>
        <v>100</v>
      </c>
      <c r="K112" s="116">
        <f>'пр 4'!J78</f>
        <v>100</v>
      </c>
    </row>
    <row r="113" spans="1:11" s="168" customFormat="1" ht="12.75">
      <c r="A113" s="167" t="s">
        <v>209</v>
      </c>
      <c r="B113" s="157" t="s">
        <v>12</v>
      </c>
      <c r="C113" s="157" t="s">
        <v>11</v>
      </c>
      <c r="D113" s="157" t="s">
        <v>32</v>
      </c>
      <c r="E113" s="290" t="s">
        <v>122</v>
      </c>
      <c r="F113" s="291"/>
      <c r="G113" s="157" t="s">
        <v>75</v>
      </c>
      <c r="H113" s="157" t="s">
        <v>202</v>
      </c>
      <c r="I113" s="159">
        <f>'Ув.о бюдж.ассигн.'!I113</f>
        <v>100</v>
      </c>
      <c r="J113" s="159">
        <f>'Ув.о бюдж.ассигн.'!J113</f>
        <v>100</v>
      </c>
      <c r="K113" s="159">
        <f>'Ув.о бюдж.ассигн.'!K113</f>
        <v>100</v>
      </c>
    </row>
    <row r="114" spans="1:11" ht="12.75">
      <c r="A114" s="72" t="s">
        <v>18</v>
      </c>
      <c r="B114" s="70" t="s">
        <v>12</v>
      </c>
      <c r="C114" s="75" t="s">
        <v>11</v>
      </c>
      <c r="D114" s="75" t="s">
        <v>32</v>
      </c>
      <c r="E114" s="228" t="s">
        <v>122</v>
      </c>
      <c r="F114" s="230"/>
      <c r="G114" s="70" t="s">
        <v>102</v>
      </c>
      <c r="H114" s="70"/>
      <c r="I114" s="116">
        <f>'пр 4'!H79</f>
        <v>33.22</v>
      </c>
      <c r="J114" s="116">
        <f>'пр 4'!I79</f>
        <v>30.2</v>
      </c>
      <c r="K114" s="116">
        <f>'пр 4'!J79</f>
        <v>30.2</v>
      </c>
    </row>
    <row r="115" spans="1:11" s="168" customFormat="1" ht="12.75">
      <c r="A115" s="167" t="s">
        <v>18</v>
      </c>
      <c r="B115" s="157" t="s">
        <v>12</v>
      </c>
      <c r="C115" s="157" t="s">
        <v>11</v>
      </c>
      <c r="D115" s="157" t="s">
        <v>32</v>
      </c>
      <c r="E115" s="290" t="s">
        <v>122</v>
      </c>
      <c r="F115" s="291"/>
      <c r="G115" s="157" t="s">
        <v>102</v>
      </c>
      <c r="H115" s="157" t="s">
        <v>203</v>
      </c>
      <c r="I115" s="159">
        <f>'Ув.о бюдж.ассигн.'!I115</f>
        <v>30.2</v>
      </c>
      <c r="J115" s="159">
        <f>'Ув.о бюдж.ассигн.'!J115</f>
        <v>30.2</v>
      </c>
      <c r="K115" s="159">
        <f>'Ув.о бюдж.ассигн.'!K115</f>
        <v>30.2</v>
      </c>
    </row>
    <row r="116" spans="1:11" ht="22.5" customHeight="1">
      <c r="A116" s="88" t="s">
        <v>112</v>
      </c>
      <c r="B116" s="87" t="s">
        <v>12</v>
      </c>
      <c r="C116" s="75" t="s">
        <v>11</v>
      </c>
      <c r="D116" s="75" t="s">
        <v>32</v>
      </c>
      <c r="E116" s="228" t="s">
        <v>122</v>
      </c>
      <c r="F116" s="229"/>
      <c r="G116" s="83" t="s">
        <v>16</v>
      </c>
      <c r="H116" s="83"/>
      <c r="I116" s="115">
        <f>I118</f>
        <v>8.379999999999999</v>
      </c>
      <c r="J116" s="115">
        <f>J118</f>
        <v>17.5</v>
      </c>
      <c r="K116" s="115">
        <f>K118</f>
        <v>22.9</v>
      </c>
    </row>
    <row r="117" spans="1:11" ht="33.75" customHeight="1">
      <c r="A117" s="72" t="s">
        <v>119</v>
      </c>
      <c r="B117" s="70" t="s">
        <v>12</v>
      </c>
      <c r="C117" s="75" t="s">
        <v>11</v>
      </c>
      <c r="D117" s="75" t="s">
        <v>32</v>
      </c>
      <c r="E117" s="228" t="s">
        <v>122</v>
      </c>
      <c r="F117" s="229"/>
      <c r="G117" s="70" t="s">
        <v>114</v>
      </c>
      <c r="H117" s="70"/>
      <c r="I117" s="116">
        <f>I118</f>
        <v>8.379999999999999</v>
      </c>
      <c r="J117" s="116">
        <f>J118</f>
        <v>17.5</v>
      </c>
      <c r="K117" s="116">
        <f>K118</f>
        <v>22.9</v>
      </c>
    </row>
    <row r="118" spans="1:11" ht="33.75">
      <c r="A118" s="72" t="s">
        <v>115</v>
      </c>
      <c r="B118" s="70" t="s">
        <v>12</v>
      </c>
      <c r="C118" s="75" t="s">
        <v>11</v>
      </c>
      <c r="D118" s="75" t="s">
        <v>32</v>
      </c>
      <c r="E118" s="228" t="s">
        <v>122</v>
      </c>
      <c r="F118" s="229"/>
      <c r="G118" s="70" t="s">
        <v>79</v>
      </c>
      <c r="H118" s="70"/>
      <c r="I118" s="116">
        <f>'пр 4'!H82</f>
        <v>8.379999999999999</v>
      </c>
      <c r="J118" s="116">
        <f>'пр 4'!I82</f>
        <v>17.5</v>
      </c>
      <c r="K118" s="116">
        <f>'пр 4'!J82</f>
        <v>22.9</v>
      </c>
    </row>
    <row r="119" spans="1:11" s="168" customFormat="1" ht="25.5" customHeight="1">
      <c r="A119" s="167" t="s">
        <v>235</v>
      </c>
      <c r="B119" s="157" t="s">
        <v>12</v>
      </c>
      <c r="C119" s="157" t="s">
        <v>11</v>
      </c>
      <c r="D119" s="157" t="s">
        <v>32</v>
      </c>
      <c r="E119" s="290" t="s">
        <v>122</v>
      </c>
      <c r="F119" s="295"/>
      <c r="G119" s="157" t="s">
        <v>79</v>
      </c>
      <c r="H119" s="184" t="s">
        <v>213</v>
      </c>
      <c r="I119" s="159">
        <f>'Ув.о бюдж.ассигн.'!I119</f>
        <v>7.1</v>
      </c>
      <c r="J119" s="159">
        <f>'Ув.о бюдж.ассигн.'!J119</f>
        <v>8.6</v>
      </c>
      <c r="K119" s="159">
        <f>'Ув.о бюдж.ассигн.'!K119</f>
        <v>14.3</v>
      </c>
    </row>
    <row r="120" spans="1:11" ht="12.75" customHeight="1">
      <c r="A120" s="91" t="s">
        <v>123</v>
      </c>
      <c r="B120" s="87" t="s">
        <v>12</v>
      </c>
      <c r="C120" s="92" t="s">
        <v>32</v>
      </c>
      <c r="D120" s="92"/>
      <c r="E120" s="248"/>
      <c r="F120" s="232"/>
      <c r="G120" s="105"/>
      <c r="H120" s="105"/>
      <c r="I120" s="115">
        <f>I121+I130</f>
        <v>100</v>
      </c>
      <c r="J120" s="115">
        <f>J121+J130</f>
        <v>100</v>
      </c>
      <c r="K120" s="115">
        <f>K121+K130</f>
        <v>100</v>
      </c>
    </row>
    <row r="121" spans="1:11" ht="51">
      <c r="A121" s="94" t="s">
        <v>64</v>
      </c>
      <c r="B121" s="83" t="s">
        <v>12</v>
      </c>
      <c r="C121" s="84" t="s">
        <v>32</v>
      </c>
      <c r="D121" s="84" t="s">
        <v>51</v>
      </c>
      <c r="E121" s="231" t="s">
        <v>105</v>
      </c>
      <c r="F121" s="232"/>
      <c r="G121" s="107" t="s">
        <v>82</v>
      </c>
      <c r="H121" s="107"/>
      <c r="I121" s="115">
        <f aca="true" t="shared" si="6" ref="I121:K127">I122</f>
        <v>50</v>
      </c>
      <c r="J121" s="115">
        <f t="shared" si="6"/>
        <v>50</v>
      </c>
      <c r="K121" s="115">
        <f t="shared" si="6"/>
        <v>50</v>
      </c>
    </row>
    <row r="122" spans="1:11" ht="25.5">
      <c r="A122" s="106" t="s">
        <v>104</v>
      </c>
      <c r="B122" s="6">
        <v>716</v>
      </c>
      <c r="C122" s="75" t="s">
        <v>32</v>
      </c>
      <c r="D122" s="75" t="s">
        <v>51</v>
      </c>
      <c r="E122" s="228" t="s">
        <v>109</v>
      </c>
      <c r="F122" s="230"/>
      <c r="G122" s="6" t="s">
        <v>82</v>
      </c>
      <c r="H122" s="6"/>
      <c r="I122" s="116">
        <f t="shared" si="6"/>
        <v>50</v>
      </c>
      <c r="J122" s="116">
        <f t="shared" si="6"/>
        <v>50</v>
      </c>
      <c r="K122" s="116">
        <f t="shared" si="6"/>
        <v>50</v>
      </c>
    </row>
    <row r="123" spans="1:11" ht="38.25">
      <c r="A123" s="106" t="s">
        <v>108</v>
      </c>
      <c r="B123" s="6">
        <v>716</v>
      </c>
      <c r="C123" s="75" t="s">
        <v>32</v>
      </c>
      <c r="D123" s="75" t="s">
        <v>51</v>
      </c>
      <c r="E123" s="228" t="s">
        <v>109</v>
      </c>
      <c r="F123" s="230"/>
      <c r="G123" s="6" t="s">
        <v>82</v>
      </c>
      <c r="H123" s="6"/>
      <c r="I123" s="116">
        <f t="shared" si="6"/>
        <v>50</v>
      </c>
      <c r="J123" s="116">
        <f t="shared" si="6"/>
        <v>50</v>
      </c>
      <c r="K123" s="116">
        <f t="shared" si="6"/>
        <v>50</v>
      </c>
    </row>
    <row r="124" spans="1:11" ht="38.25">
      <c r="A124" s="29" t="s">
        <v>60</v>
      </c>
      <c r="B124" s="6">
        <v>716</v>
      </c>
      <c r="C124" s="75" t="s">
        <v>32</v>
      </c>
      <c r="D124" s="75" t="s">
        <v>51</v>
      </c>
      <c r="E124" s="228" t="s">
        <v>109</v>
      </c>
      <c r="F124" s="230"/>
      <c r="G124" s="6" t="s">
        <v>82</v>
      </c>
      <c r="H124" s="6"/>
      <c r="I124" s="116">
        <f>I125</f>
        <v>50</v>
      </c>
      <c r="J124" s="116">
        <f t="shared" si="6"/>
        <v>50</v>
      </c>
      <c r="K124" s="116">
        <f t="shared" si="6"/>
        <v>50</v>
      </c>
    </row>
    <row r="125" spans="1:11" ht="22.5">
      <c r="A125" s="8" t="s">
        <v>166</v>
      </c>
      <c r="B125" s="6">
        <v>716</v>
      </c>
      <c r="C125" s="75" t="s">
        <v>32</v>
      </c>
      <c r="D125" s="75" t="s">
        <v>51</v>
      </c>
      <c r="E125" s="228" t="s">
        <v>124</v>
      </c>
      <c r="F125" s="230"/>
      <c r="G125" s="6" t="s">
        <v>82</v>
      </c>
      <c r="H125" s="6"/>
      <c r="I125" s="116">
        <f t="shared" si="6"/>
        <v>50</v>
      </c>
      <c r="J125" s="116">
        <f t="shared" si="6"/>
        <v>50</v>
      </c>
      <c r="K125" s="116">
        <f t="shared" si="6"/>
        <v>50</v>
      </c>
    </row>
    <row r="126" spans="1:11" ht="27" customHeight="1">
      <c r="A126" s="88" t="s">
        <v>112</v>
      </c>
      <c r="B126" s="87" t="s">
        <v>12</v>
      </c>
      <c r="C126" s="75" t="s">
        <v>32</v>
      </c>
      <c r="D126" s="75" t="s">
        <v>51</v>
      </c>
      <c r="E126" s="228" t="s">
        <v>124</v>
      </c>
      <c r="F126" s="230"/>
      <c r="G126" s="83" t="s">
        <v>16</v>
      </c>
      <c r="H126" s="83"/>
      <c r="I126" s="115">
        <f t="shared" si="6"/>
        <v>50</v>
      </c>
      <c r="J126" s="115">
        <f t="shared" si="6"/>
        <v>50</v>
      </c>
      <c r="K126" s="115">
        <f t="shared" si="6"/>
        <v>50</v>
      </c>
    </row>
    <row r="127" spans="1:11" ht="33.75">
      <c r="A127" s="72" t="s">
        <v>119</v>
      </c>
      <c r="B127" s="70" t="s">
        <v>12</v>
      </c>
      <c r="C127" s="75" t="s">
        <v>32</v>
      </c>
      <c r="D127" s="75" t="s">
        <v>51</v>
      </c>
      <c r="E127" s="228" t="s">
        <v>124</v>
      </c>
      <c r="F127" s="230"/>
      <c r="G127" s="70" t="s">
        <v>114</v>
      </c>
      <c r="H127" s="70"/>
      <c r="I127" s="116">
        <f t="shared" si="6"/>
        <v>50</v>
      </c>
      <c r="J127" s="116">
        <f t="shared" si="6"/>
        <v>50</v>
      </c>
      <c r="K127" s="116">
        <f t="shared" si="6"/>
        <v>50</v>
      </c>
    </row>
    <row r="128" spans="1:11" ht="33.75">
      <c r="A128" s="72" t="s">
        <v>115</v>
      </c>
      <c r="B128" s="70" t="s">
        <v>12</v>
      </c>
      <c r="C128" s="75" t="s">
        <v>32</v>
      </c>
      <c r="D128" s="75" t="s">
        <v>51</v>
      </c>
      <c r="E128" s="228" t="s">
        <v>124</v>
      </c>
      <c r="F128" s="230"/>
      <c r="G128" s="70" t="s">
        <v>79</v>
      </c>
      <c r="H128" s="70"/>
      <c r="I128" s="116">
        <f>'пр 4'!H91</f>
        <v>50</v>
      </c>
      <c r="J128" s="116">
        <f>'пр 4'!I91</f>
        <v>50</v>
      </c>
      <c r="K128" s="116">
        <f>'пр 4'!J91</f>
        <v>50</v>
      </c>
    </row>
    <row r="129" spans="1:11" s="168" customFormat="1" ht="12.75">
      <c r="A129" s="167" t="s">
        <v>210</v>
      </c>
      <c r="B129" s="157" t="s">
        <v>12</v>
      </c>
      <c r="C129" s="157" t="s">
        <v>32</v>
      </c>
      <c r="D129" s="157" t="s">
        <v>51</v>
      </c>
      <c r="E129" s="290" t="s">
        <v>124</v>
      </c>
      <c r="F129" s="291"/>
      <c r="G129" s="157" t="s">
        <v>79</v>
      </c>
      <c r="H129" s="184" t="s">
        <v>204</v>
      </c>
      <c r="I129" s="159">
        <f>'Ув.о бюдж.ассигн.'!I129</f>
        <v>50</v>
      </c>
      <c r="J129" s="159">
        <f>'Ув.о бюдж.ассигн.'!J129</f>
        <v>50</v>
      </c>
      <c r="K129" s="159">
        <f>'Ув.о бюдж.ассигн.'!K129</f>
        <v>50</v>
      </c>
    </row>
    <row r="130" spans="1:11" ht="12.75">
      <c r="A130" s="94" t="s">
        <v>66</v>
      </c>
      <c r="B130" s="83" t="s">
        <v>12</v>
      </c>
      <c r="C130" s="84" t="s">
        <v>32</v>
      </c>
      <c r="D130" s="84" t="s">
        <v>65</v>
      </c>
      <c r="E130" s="231" t="s">
        <v>105</v>
      </c>
      <c r="F130" s="232"/>
      <c r="G130" s="107" t="s">
        <v>82</v>
      </c>
      <c r="H130" s="107"/>
      <c r="I130" s="115">
        <f aca="true" t="shared" si="7" ref="I130:K136">I131</f>
        <v>50</v>
      </c>
      <c r="J130" s="115">
        <f t="shared" si="7"/>
        <v>50</v>
      </c>
      <c r="K130" s="115">
        <f t="shared" si="7"/>
        <v>50</v>
      </c>
    </row>
    <row r="131" spans="1:11" ht="25.5">
      <c r="A131" s="106" t="s">
        <v>104</v>
      </c>
      <c r="B131" s="6">
        <v>716</v>
      </c>
      <c r="C131" s="84" t="s">
        <v>32</v>
      </c>
      <c r="D131" s="84" t="s">
        <v>65</v>
      </c>
      <c r="E131" s="228" t="s">
        <v>109</v>
      </c>
      <c r="F131" s="230"/>
      <c r="G131" s="6" t="s">
        <v>82</v>
      </c>
      <c r="H131" s="6"/>
      <c r="I131" s="116">
        <f t="shared" si="7"/>
        <v>50</v>
      </c>
      <c r="J131" s="116">
        <f t="shared" si="7"/>
        <v>50</v>
      </c>
      <c r="K131" s="116">
        <f t="shared" si="7"/>
        <v>50</v>
      </c>
    </row>
    <row r="132" spans="1:11" ht="36.75" customHeight="1">
      <c r="A132" s="106" t="s">
        <v>108</v>
      </c>
      <c r="B132" s="6">
        <v>716</v>
      </c>
      <c r="C132" s="84" t="s">
        <v>32</v>
      </c>
      <c r="D132" s="84" t="s">
        <v>65</v>
      </c>
      <c r="E132" s="228" t="s">
        <v>109</v>
      </c>
      <c r="F132" s="230"/>
      <c r="G132" s="6" t="s">
        <v>82</v>
      </c>
      <c r="H132" s="6"/>
      <c r="I132" s="116">
        <f t="shared" si="7"/>
        <v>50</v>
      </c>
      <c r="J132" s="116">
        <f t="shared" si="7"/>
        <v>50</v>
      </c>
      <c r="K132" s="116">
        <f t="shared" si="7"/>
        <v>50</v>
      </c>
    </row>
    <row r="133" spans="1:11" ht="40.5" customHeight="1">
      <c r="A133" s="29" t="s">
        <v>60</v>
      </c>
      <c r="B133" s="6">
        <v>716</v>
      </c>
      <c r="C133" s="84" t="s">
        <v>32</v>
      </c>
      <c r="D133" s="84" t="s">
        <v>65</v>
      </c>
      <c r="E133" s="228" t="s">
        <v>109</v>
      </c>
      <c r="F133" s="230"/>
      <c r="G133" s="6" t="s">
        <v>82</v>
      </c>
      <c r="H133" s="6"/>
      <c r="I133" s="116">
        <f t="shared" si="7"/>
        <v>50</v>
      </c>
      <c r="J133" s="116">
        <f t="shared" si="7"/>
        <v>50</v>
      </c>
      <c r="K133" s="116">
        <f t="shared" si="7"/>
        <v>50</v>
      </c>
    </row>
    <row r="134" spans="1:11" ht="33.75">
      <c r="A134" s="8" t="s">
        <v>165</v>
      </c>
      <c r="B134" s="6">
        <v>716</v>
      </c>
      <c r="C134" s="84" t="s">
        <v>32</v>
      </c>
      <c r="D134" s="84" t="s">
        <v>65</v>
      </c>
      <c r="E134" s="228" t="s">
        <v>125</v>
      </c>
      <c r="F134" s="230"/>
      <c r="G134" s="6" t="s">
        <v>82</v>
      </c>
      <c r="H134" s="6"/>
      <c r="I134" s="116">
        <f t="shared" si="7"/>
        <v>50</v>
      </c>
      <c r="J134" s="116">
        <f t="shared" si="7"/>
        <v>50</v>
      </c>
      <c r="K134" s="116">
        <f t="shared" si="7"/>
        <v>50</v>
      </c>
    </row>
    <row r="135" spans="1:11" ht="22.5">
      <c r="A135" s="88" t="s">
        <v>112</v>
      </c>
      <c r="B135" s="87" t="s">
        <v>12</v>
      </c>
      <c r="C135" s="84" t="s">
        <v>32</v>
      </c>
      <c r="D135" s="84" t="s">
        <v>65</v>
      </c>
      <c r="E135" s="228" t="s">
        <v>125</v>
      </c>
      <c r="F135" s="230"/>
      <c r="G135" s="83" t="s">
        <v>16</v>
      </c>
      <c r="H135" s="83"/>
      <c r="I135" s="115">
        <f t="shared" si="7"/>
        <v>50</v>
      </c>
      <c r="J135" s="115">
        <f t="shared" si="7"/>
        <v>50</v>
      </c>
      <c r="K135" s="115">
        <f t="shared" si="7"/>
        <v>50</v>
      </c>
    </row>
    <row r="136" spans="1:11" ht="33.75">
      <c r="A136" s="72" t="s">
        <v>119</v>
      </c>
      <c r="B136" s="70" t="s">
        <v>12</v>
      </c>
      <c r="C136" s="84" t="s">
        <v>32</v>
      </c>
      <c r="D136" s="84" t="s">
        <v>65</v>
      </c>
      <c r="E136" s="228" t="s">
        <v>125</v>
      </c>
      <c r="F136" s="230"/>
      <c r="G136" s="70" t="s">
        <v>114</v>
      </c>
      <c r="H136" s="70"/>
      <c r="I136" s="116">
        <f t="shared" si="7"/>
        <v>50</v>
      </c>
      <c r="J136" s="116">
        <f t="shared" si="7"/>
        <v>50</v>
      </c>
      <c r="K136" s="116">
        <f t="shared" si="7"/>
        <v>50</v>
      </c>
    </row>
    <row r="137" spans="1:11" ht="33.75">
      <c r="A137" s="72" t="s">
        <v>115</v>
      </c>
      <c r="B137" s="70" t="s">
        <v>12</v>
      </c>
      <c r="C137" s="84" t="s">
        <v>32</v>
      </c>
      <c r="D137" s="84" t="s">
        <v>65</v>
      </c>
      <c r="E137" s="228" t="s">
        <v>125</v>
      </c>
      <c r="F137" s="230"/>
      <c r="G137" s="70" t="s">
        <v>79</v>
      </c>
      <c r="H137" s="70"/>
      <c r="I137" s="116">
        <f>'пр 4'!H99</f>
        <v>50</v>
      </c>
      <c r="J137" s="116">
        <f>'пр 4'!I99</f>
        <v>50</v>
      </c>
      <c r="K137" s="116">
        <f>'пр 4'!J99</f>
        <v>50</v>
      </c>
    </row>
    <row r="138" spans="1:11" s="168" customFormat="1" ht="12.75">
      <c r="A138" s="167" t="s">
        <v>210</v>
      </c>
      <c r="B138" s="157" t="s">
        <v>12</v>
      </c>
      <c r="C138" s="162" t="s">
        <v>32</v>
      </c>
      <c r="D138" s="162" t="s">
        <v>65</v>
      </c>
      <c r="E138" s="290" t="s">
        <v>125</v>
      </c>
      <c r="F138" s="291"/>
      <c r="G138" s="157" t="s">
        <v>79</v>
      </c>
      <c r="H138" s="157" t="s">
        <v>204</v>
      </c>
      <c r="I138" s="159">
        <f>'Ув.о бюдж.ассигн.'!I138</f>
        <v>50</v>
      </c>
      <c r="J138" s="159">
        <f>'Ув.о бюдж.ассигн.'!J138</f>
        <v>50</v>
      </c>
      <c r="K138" s="159">
        <f>'Ув.о бюдж.ассигн.'!K138</f>
        <v>50</v>
      </c>
    </row>
    <row r="139" spans="1:11" ht="12.75">
      <c r="A139" s="91" t="s">
        <v>56</v>
      </c>
      <c r="B139" s="97" t="s">
        <v>12</v>
      </c>
      <c r="C139" s="97" t="s">
        <v>19</v>
      </c>
      <c r="D139" s="98"/>
      <c r="E139" s="228"/>
      <c r="F139" s="230"/>
      <c r="G139" s="75"/>
      <c r="H139" s="75"/>
      <c r="I139" s="115">
        <f>I141+I148</f>
        <v>7676.32</v>
      </c>
      <c r="J139" s="115">
        <f>J141+J148</f>
        <v>1468.4</v>
      </c>
      <c r="K139" s="115">
        <f>K141+K148</f>
        <v>1585.96</v>
      </c>
    </row>
    <row r="140" spans="1:11" ht="25.5">
      <c r="A140" s="106" t="s">
        <v>126</v>
      </c>
      <c r="B140" s="6">
        <v>716</v>
      </c>
      <c r="C140" s="98" t="s">
        <v>19</v>
      </c>
      <c r="D140" s="98" t="s">
        <v>51</v>
      </c>
      <c r="E140" s="228" t="s">
        <v>127</v>
      </c>
      <c r="F140" s="230"/>
      <c r="G140" s="6" t="s">
        <v>82</v>
      </c>
      <c r="H140" s="6"/>
      <c r="I140" s="116">
        <f>I141</f>
        <v>6201.32</v>
      </c>
      <c r="J140" s="116">
        <f aca="true" t="shared" si="8" ref="J140:K142">J141</f>
        <v>1468.4</v>
      </c>
      <c r="K140" s="116">
        <f t="shared" si="8"/>
        <v>1585.96</v>
      </c>
    </row>
    <row r="141" spans="1:11" ht="89.25">
      <c r="A141" s="91" t="s">
        <v>95</v>
      </c>
      <c r="B141" s="81" t="s">
        <v>12</v>
      </c>
      <c r="C141" s="101" t="s">
        <v>19</v>
      </c>
      <c r="D141" s="101" t="s">
        <v>51</v>
      </c>
      <c r="E141" s="228" t="s">
        <v>127</v>
      </c>
      <c r="F141" s="230"/>
      <c r="G141" s="101"/>
      <c r="H141" s="101"/>
      <c r="I141" s="117">
        <f>I142</f>
        <v>6201.32</v>
      </c>
      <c r="J141" s="117">
        <f t="shared" si="8"/>
        <v>1468.4</v>
      </c>
      <c r="K141" s="117">
        <f t="shared" si="8"/>
        <v>1585.96</v>
      </c>
    </row>
    <row r="142" spans="1:11" ht="127.5">
      <c r="A142" s="102" t="s">
        <v>72</v>
      </c>
      <c r="B142" s="73" t="s">
        <v>12</v>
      </c>
      <c r="C142" s="74" t="s">
        <v>19</v>
      </c>
      <c r="D142" s="74" t="s">
        <v>51</v>
      </c>
      <c r="E142" s="228" t="s">
        <v>128</v>
      </c>
      <c r="F142" s="229"/>
      <c r="G142" s="101"/>
      <c r="H142" s="101"/>
      <c r="I142" s="116">
        <f>I143</f>
        <v>6201.32</v>
      </c>
      <c r="J142" s="116">
        <f t="shared" si="8"/>
        <v>1468.4</v>
      </c>
      <c r="K142" s="116">
        <f t="shared" si="8"/>
        <v>1585.96</v>
      </c>
    </row>
    <row r="143" spans="1:11" ht="21.75" customHeight="1">
      <c r="A143" s="88" t="s">
        <v>112</v>
      </c>
      <c r="B143" s="70" t="s">
        <v>12</v>
      </c>
      <c r="C143" s="75" t="s">
        <v>19</v>
      </c>
      <c r="D143" s="75" t="s">
        <v>51</v>
      </c>
      <c r="E143" s="228" t="s">
        <v>128</v>
      </c>
      <c r="F143" s="229"/>
      <c r="G143" s="75"/>
      <c r="H143" s="75"/>
      <c r="I143" s="116">
        <f>SUM(I144)</f>
        <v>6201.32</v>
      </c>
      <c r="J143" s="116">
        <f>SUM(J144)</f>
        <v>1468.4</v>
      </c>
      <c r="K143" s="116">
        <f>SUM(K144)</f>
        <v>1585.96</v>
      </c>
    </row>
    <row r="144" spans="1:11" ht="40.5" customHeight="1">
      <c r="A144" s="72" t="s">
        <v>119</v>
      </c>
      <c r="B144" s="70" t="s">
        <v>12</v>
      </c>
      <c r="C144" s="75" t="s">
        <v>19</v>
      </c>
      <c r="D144" s="75" t="s">
        <v>51</v>
      </c>
      <c r="E144" s="228" t="s">
        <v>128</v>
      </c>
      <c r="F144" s="229"/>
      <c r="G144" s="83" t="s">
        <v>16</v>
      </c>
      <c r="H144" s="83"/>
      <c r="I144" s="116">
        <f aca="true" t="shared" si="9" ref="I144:K145">I145</f>
        <v>6201.32</v>
      </c>
      <c r="J144" s="116">
        <f t="shared" si="9"/>
        <v>1468.4</v>
      </c>
      <c r="K144" s="116">
        <f t="shared" si="9"/>
        <v>1585.96</v>
      </c>
    </row>
    <row r="145" spans="1:11" s="60" customFormat="1" ht="34.5" customHeight="1">
      <c r="A145" s="72" t="s">
        <v>115</v>
      </c>
      <c r="B145" s="70" t="s">
        <v>12</v>
      </c>
      <c r="C145" s="75" t="s">
        <v>19</v>
      </c>
      <c r="D145" s="75" t="s">
        <v>51</v>
      </c>
      <c r="E145" s="228" t="s">
        <v>128</v>
      </c>
      <c r="F145" s="229"/>
      <c r="G145" s="70" t="s">
        <v>114</v>
      </c>
      <c r="H145" s="70"/>
      <c r="I145" s="116">
        <f t="shared" si="9"/>
        <v>6201.32</v>
      </c>
      <c r="J145" s="116">
        <f t="shared" si="9"/>
        <v>1468.4</v>
      </c>
      <c r="K145" s="116">
        <f t="shared" si="9"/>
        <v>1585.96</v>
      </c>
    </row>
    <row r="146" spans="1:11" s="60" customFormat="1" ht="34.5" customHeight="1">
      <c r="A146" s="72" t="s">
        <v>115</v>
      </c>
      <c r="B146" s="70" t="s">
        <v>12</v>
      </c>
      <c r="C146" s="75" t="s">
        <v>19</v>
      </c>
      <c r="D146" s="75" t="s">
        <v>51</v>
      </c>
      <c r="E146" s="228" t="s">
        <v>128</v>
      </c>
      <c r="F146" s="229"/>
      <c r="G146" s="70" t="s">
        <v>79</v>
      </c>
      <c r="H146" s="70"/>
      <c r="I146" s="116">
        <f>'пр 4'!H107</f>
        <v>6201.32</v>
      </c>
      <c r="J146" s="116">
        <f>'пр 4'!I107</f>
        <v>1468.4</v>
      </c>
      <c r="K146" s="116">
        <f>'пр 4'!J107</f>
        <v>1585.96</v>
      </c>
    </row>
    <row r="147" spans="1:11" s="172" customFormat="1" ht="19.5" customHeight="1">
      <c r="A147" s="167" t="s">
        <v>224</v>
      </c>
      <c r="B147" s="157" t="s">
        <v>12</v>
      </c>
      <c r="C147" s="157" t="s">
        <v>19</v>
      </c>
      <c r="D147" s="157" t="s">
        <v>51</v>
      </c>
      <c r="E147" s="290" t="s">
        <v>128</v>
      </c>
      <c r="F147" s="295"/>
      <c r="G147" s="157" t="s">
        <v>79</v>
      </c>
      <c r="H147" s="157" t="s">
        <v>212</v>
      </c>
      <c r="I147" s="159">
        <f>'Ув.о бюдж.ассигн.'!I147</f>
        <v>1334.7</v>
      </c>
      <c r="J147" s="159">
        <f>'Ув.о бюдж.ассигн.'!J147</f>
        <v>1388.9</v>
      </c>
      <c r="K147" s="159">
        <f>'Ув.о бюдж.ассигн.'!K147</f>
        <v>1478.5</v>
      </c>
    </row>
    <row r="148" spans="1:11" ht="24.75" customHeight="1">
      <c r="A148" s="96" t="s">
        <v>70</v>
      </c>
      <c r="B148" s="83" t="s">
        <v>12</v>
      </c>
      <c r="C148" s="84" t="s">
        <v>19</v>
      </c>
      <c r="D148" s="84" t="s">
        <v>29</v>
      </c>
      <c r="E148" s="231" t="s">
        <v>105</v>
      </c>
      <c r="F148" s="232"/>
      <c r="G148" s="100" t="s">
        <v>82</v>
      </c>
      <c r="H148" s="100"/>
      <c r="I148" s="115">
        <f aca="true" t="shared" si="10" ref="I148:K154">I149</f>
        <v>1475</v>
      </c>
      <c r="J148" s="115">
        <f t="shared" si="10"/>
        <v>0</v>
      </c>
      <c r="K148" s="115">
        <f t="shared" si="10"/>
        <v>0</v>
      </c>
    </row>
    <row r="149" spans="1:11" ht="26.25" customHeight="1">
      <c r="A149" s="106" t="s">
        <v>104</v>
      </c>
      <c r="B149" s="6">
        <v>716</v>
      </c>
      <c r="C149" s="74" t="s">
        <v>19</v>
      </c>
      <c r="D149" s="74" t="s">
        <v>29</v>
      </c>
      <c r="E149" s="228" t="s">
        <v>109</v>
      </c>
      <c r="F149" s="230"/>
      <c r="G149" s="6" t="s">
        <v>82</v>
      </c>
      <c r="H149" s="6"/>
      <c r="I149" s="116">
        <f t="shared" si="10"/>
        <v>1475</v>
      </c>
      <c r="J149" s="116">
        <f t="shared" si="10"/>
        <v>0</v>
      </c>
      <c r="K149" s="116">
        <f t="shared" si="10"/>
        <v>0</v>
      </c>
    </row>
    <row r="150" spans="1:11" ht="38.25" customHeight="1">
      <c r="A150" s="106" t="s">
        <v>108</v>
      </c>
      <c r="B150" s="6">
        <v>716</v>
      </c>
      <c r="C150" s="74" t="s">
        <v>19</v>
      </c>
      <c r="D150" s="74" t="s">
        <v>29</v>
      </c>
      <c r="E150" s="228" t="s">
        <v>109</v>
      </c>
      <c r="F150" s="230"/>
      <c r="G150" s="6" t="s">
        <v>82</v>
      </c>
      <c r="H150" s="6"/>
      <c r="I150" s="116">
        <f t="shared" si="10"/>
        <v>1475</v>
      </c>
      <c r="J150" s="116">
        <f t="shared" si="10"/>
        <v>0</v>
      </c>
      <c r="K150" s="116">
        <f t="shared" si="10"/>
        <v>0</v>
      </c>
    </row>
    <row r="151" spans="1:11" ht="39.75" customHeight="1">
      <c r="A151" s="29" t="s">
        <v>60</v>
      </c>
      <c r="B151" s="6">
        <v>716</v>
      </c>
      <c r="C151" s="74" t="s">
        <v>19</v>
      </c>
      <c r="D151" s="74" t="s">
        <v>29</v>
      </c>
      <c r="E151" s="228" t="s">
        <v>100</v>
      </c>
      <c r="F151" s="230"/>
      <c r="G151" s="6" t="s">
        <v>82</v>
      </c>
      <c r="H151" s="6"/>
      <c r="I151" s="116">
        <f t="shared" si="10"/>
        <v>1475</v>
      </c>
      <c r="J151" s="116">
        <f t="shared" si="10"/>
        <v>0</v>
      </c>
      <c r="K151" s="116">
        <f t="shared" si="10"/>
        <v>0</v>
      </c>
    </row>
    <row r="152" spans="1:11" s="51" customFormat="1" ht="24" customHeight="1">
      <c r="A152" s="29" t="s">
        <v>68</v>
      </c>
      <c r="B152" s="6">
        <v>716</v>
      </c>
      <c r="C152" s="74" t="s">
        <v>19</v>
      </c>
      <c r="D152" s="74" t="s">
        <v>29</v>
      </c>
      <c r="E152" s="228" t="s">
        <v>129</v>
      </c>
      <c r="F152" s="230"/>
      <c r="G152" s="6" t="s">
        <v>82</v>
      </c>
      <c r="H152" s="6"/>
      <c r="I152" s="116">
        <f t="shared" si="10"/>
        <v>1475</v>
      </c>
      <c r="J152" s="116">
        <f t="shared" si="10"/>
        <v>0</v>
      </c>
      <c r="K152" s="116">
        <f t="shared" si="10"/>
        <v>0</v>
      </c>
    </row>
    <row r="153" spans="1:11" s="51" customFormat="1" ht="27" customHeight="1">
      <c r="A153" s="88" t="s">
        <v>112</v>
      </c>
      <c r="B153" s="87" t="s">
        <v>12</v>
      </c>
      <c r="C153" s="74" t="s">
        <v>19</v>
      </c>
      <c r="D153" s="74" t="s">
        <v>29</v>
      </c>
      <c r="E153" s="228" t="s">
        <v>129</v>
      </c>
      <c r="F153" s="230"/>
      <c r="G153" s="83" t="s">
        <v>16</v>
      </c>
      <c r="H153" s="83"/>
      <c r="I153" s="115">
        <f t="shared" si="10"/>
        <v>1475</v>
      </c>
      <c r="J153" s="115">
        <f t="shared" si="10"/>
        <v>0</v>
      </c>
      <c r="K153" s="115">
        <f t="shared" si="10"/>
        <v>0</v>
      </c>
    </row>
    <row r="154" spans="1:11" s="51" customFormat="1" ht="37.5" customHeight="1">
      <c r="A154" s="72" t="s">
        <v>119</v>
      </c>
      <c r="B154" s="70" t="s">
        <v>12</v>
      </c>
      <c r="C154" s="74" t="s">
        <v>19</v>
      </c>
      <c r="D154" s="74" t="s">
        <v>29</v>
      </c>
      <c r="E154" s="228" t="s">
        <v>129</v>
      </c>
      <c r="F154" s="230"/>
      <c r="G154" s="70" t="s">
        <v>114</v>
      </c>
      <c r="H154" s="70"/>
      <c r="I154" s="116">
        <f t="shared" si="10"/>
        <v>1475</v>
      </c>
      <c r="J154" s="116">
        <f t="shared" si="10"/>
        <v>0</v>
      </c>
      <c r="K154" s="116">
        <f t="shared" si="10"/>
        <v>0</v>
      </c>
    </row>
    <row r="155" spans="1:11" s="51" customFormat="1" ht="37.5" customHeight="1">
      <c r="A155" s="72" t="s">
        <v>115</v>
      </c>
      <c r="B155" s="70" t="s">
        <v>12</v>
      </c>
      <c r="C155" s="74" t="s">
        <v>19</v>
      </c>
      <c r="D155" s="74" t="s">
        <v>29</v>
      </c>
      <c r="E155" s="228" t="s">
        <v>129</v>
      </c>
      <c r="F155" s="230"/>
      <c r="G155" s="70" t="s">
        <v>79</v>
      </c>
      <c r="H155" s="70"/>
      <c r="I155" s="116">
        <f>'пр 4'!H115</f>
        <v>1475</v>
      </c>
      <c r="J155" s="116">
        <f>'пр 4'!I115</f>
        <v>0</v>
      </c>
      <c r="K155" s="116">
        <f>'пр 4'!J115</f>
        <v>0</v>
      </c>
    </row>
    <row r="156" spans="1:11" s="172" customFormat="1" ht="23.25" customHeight="1">
      <c r="A156" s="167" t="s">
        <v>210</v>
      </c>
      <c r="B156" s="157" t="s">
        <v>12</v>
      </c>
      <c r="C156" s="170" t="s">
        <v>19</v>
      </c>
      <c r="D156" s="170" t="s">
        <v>29</v>
      </c>
      <c r="E156" s="290" t="s">
        <v>129</v>
      </c>
      <c r="F156" s="291"/>
      <c r="G156" s="157" t="s">
        <v>79</v>
      </c>
      <c r="H156" s="184" t="s">
        <v>204</v>
      </c>
      <c r="I156" s="159">
        <f>'Ув.о бюдж.ассигн.'!I156</f>
        <v>500</v>
      </c>
      <c r="J156" s="159">
        <f>'Ув.о бюдж.ассигн.'!J156</f>
        <v>0</v>
      </c>
      <c r="K156" s="159">
        <f>'Ув.о бюдж.ассигн.'!K156</f>
        <v>0</v>
      </c>
    </row>
    <row r="157" spans="1:11" s="51" customFormat="1" ht="18.75" customHeight="1">
      <c r="A157" s="99" t="s">
        <v>33</v>
      </c>
      <c r="B157" s="83" t="s">
        <v>12</v>
      </c>
      <c r="C157" s="84" t="s">
        <v>35</v>
      </c>
      <c r="D157" s="93"/>
      <c r="E157" s="228"/>
      <c r="F157" s="230"/>
      <c r="G157" s="105"/>
      <c r="H157" s="105"/>
      <c r="I157" s="115">
        <f>I158+I167+I182</f>
        <v>18812.91765</v>
      </c>
      <c r="J157" s="115">
        <f>J158+J167+J182</f>
        <v>2784.16</v>
      </c>
      <c r="K157" s="115">
        <f>K158+K167+K182</f>
        <v>2784.16</v>
      </c>
    </row>
    <row r="158" spans="1:11" s="51" customFormat="1" ht="15" customHeight="1">
      <c r="A158" s="99" t="s">
        <v>34</v>
      </c>
      <c r="B158" s="83" t="s">
        <v>12</v>
      </c>
      <c r="C158" s="84" t="s">
        <v>35</v>
      </c>
      <c r="D158" s="84" t="s">
        <v>10</v>
      </c>
      <c r="E158" s="231" t="s">
        <v>105</v>
      </c>
      <c r="F158" s="232"/>
      <c r="G158" s="84" t="s">
        <v>82</v>
      </c>
      <c r="H158" s="84"/>
      <c r="I158" s="115">
        <f aca="true" t="shared" si="11" ref="I158:K164">I159</f>
        <v>72</v>
      </c>
      <c r="J158" s="115">
        <f t="shared" si="11"/>
        <v>72</v>
      </c>
      <c r="K158" s="115">
        <f t="shared" si="11"/>
        <v>72</v>
      </c>
    </row>
    <row r="159" spans="1:11" s="51" customFormat="1" ht="28.5" customHeight="1">
      <c r="A159" s="106" t="s">
        <v>104</v>
      </c>
      <c r="B159" s="6">
        <v>716</v>
      </c>
      <c r="C159" s="84" t="s">
        <v>35</v>
      </c>
      <c r="D159" s="84" t="s">
        <v>10</v>
      </c>
      <c r="E159" s="228" t="s">
        <v>109</v>
      </c>
      <c r="F159" s="230"/>
      <c r="G159" s="6" t="s">
        <v>82</v>
      </c>
      <c r="H159" s="6"/>
      <c r="I159" s="116">
        <f t="shared" si="11"/>
        <v>72</v>
      </c>
      <c r="J159" s="116">
        <f t="shared" si="11"/>
        <v>72</v>
      </c>
      <c r="K159" s="116">
        <f t="shared" si="11"/>
        <v>72</v>
      </c>
    </row>
    <row r="160" spans="1:11" s="51" customFormat="1" ht="37.5" customHeight="1">
      <c r="A160" s="106" t="s">
        <v>108</v>
      </c>
      <c r="B160" s="6">
        <v>716</v>
      </c>
      <c r="C160" s="84" t="s">
        <v>35</v>
      </c>
      <c r="D160" s="84" t="s">
        <v>10</v>
      </c>
      <c r="E160" s="228" t="s">
        <v>109</v>
      </c>
      <c r="F160" s="230"/>
      <c r="G160" s="6" t="s">
        <v>82</v>
      </c>
      <c r="H160" s="6"/>
      <c r="I160" s="116">
        <f t="shared" si="11"/>
        <v>72</v>
      </c>
      <c r="J160" s="116">
        <f t="shared" si="11"/>
        <v>72</v>
      </c>
      <c r="K160" s="116">
        <f t="shared" si="11"/>
        <v>72</v>
      </c>
    </row>
    <row r="161" spans="1:11" ht="38.25">
      <c r="A161" s="29" t="s">
        <v>60</v>
      </c>
      <c r="B161" s="6">
        <v>716</v>
      </c>
      <c r="C161" s="84" t="s">
        <v>35</v>
      </c>
      <c r="D161" s="84" t="s">
        <v>10</v>
      </c>
      <c r="E161" s="228" t="s">
        <v>100</v>
      </c>
      <c r="F161" s="230"/>
      <c r="G161" s="6" t="s">
        <v>82</v>
      </c>
      <c r="H161" s="6"/>
      <c r="I161" s="116">
        <f t="shared" si="11"/>
        <v>72</v>
      </c>
      <c r="J161" s="116">
        <f t="shared" si="11"/>
        <v>72</v>
      </c>
      <c r="K161" s="116">
        <f t="shared" si="11"/>
        <v>72</v>
      </c>
    </row>
    <row r="162" spans="1:11" ht="24.75" customHeight="1">
      <c r="A162" s="8" t="s">
        <v>168</v>
      </c>
      <c r="B162" s="6">
        <v>716</v>
      </c>
      <c r="C162" s="84" t="s">
        <v>35</v>
      </c>
      <c r="D162" s="84" t="s">
        <v>10</v>
      </c>
      <c r="E162" s="228" t="s">
        <v>130</v>
      </c>
      <c r="F162" s="230"/>
      <c r="G162" s="6" t="s">
        <v>82</v>
      </c>
      <c r="H162" s="6"/>
      <c r="I162" s="116">
        <f t="shared" si="11"/>
        <v>72</v>
      </c>
      <c r="J162" s="116">
        <f t="shared" si="11"/>
        <v>72</v>
      </c>
      <c r="K162" s="116">
        <f t="shared" si="11"/>
        <v>72</v>
      </c>
    </row>
    <row r="163" spans="1:11" ht="27.75" customHeight="1">
      <c r="A163" s="88" t="s">
        <v>112</v>
      </c>
      <c r="B163" s="87" t="s">
        <v>12</v>
      </c>
      <c r="C163" s="84" t="s">
        <v>35</v>
      </c>
      <c r="D163" s="84" t="s">
        <v>10</v>
      </c>
      <c r="E163" s="228" t="s">
        <v>130</v>
      </c>
      <c r="F163" s="230"/>
      <c r="G163" s="83" t="s">
        <v>16</v>
      </c>
      <c r="H163" s="83"/>
      <c r="I163" s="115">
        <f t="shared" si="11"/>
        <v>72</v>
      </c>
      <c r="J163" s="115">
        <f t="shared" si="11"/>
        <v>72</v>
      </c>
      <c r="K163" s="115">
        <f t="shared" si="11"/>
        <v>72</v>
      </c>
    </row>
    <row r="164" spans="1:11" ht="34.5" customHeight="1">
      <c r="A164" s="72" t="s">
        <v>119</v>
      </c>
      <c r="B164" s="70" t="s">
        <v>12</v>
      </c>
      <c r="C164" s="84" t="s">
        <v>35</v>
      </c>
      <c r="D164" s="84" t="s">
        <v>10</v>
      </c>
      <c r="E164" s="228" t="s">
        <v>130</v>
      </c>
      <c r="F164" s="230"/>
      <c r="G164" s="70" t="s">
        <v>114</v>
      </c>
      <c r="H164" s="70"/>
      <c r="I164" s="116">
        <f t="shared" si="11"/>
        <v>72</v>
      </c>
      <c r="J164" s="116">
        <f t="shared" si="11"/>
        <v>72</v>
      </c>
      <c r="K164" s="116">
        <f t="shared" si="11"/>
        <v>72</v>
      </c>
    </row>
    <row r="165" spans="1:11" ht="38.25" customHeight="1">
      <c r="A165" s="72" t="s">
        <v>115</v>
      </c>
      <c r="B165" s="70" t="s">
        <v>12</v>
      </c>
      <c r="C165" s="84" t="s">
        <v>35</v>
      </c>
      <c r="D165" s="84" t="s">
        <v>10</v>
      </c>
      <c r="E165" s="228" t="s">
        <v>130</v>
      </c>
      <c r="F165" s="230"/>
      <c r="G165" s="70" t="s">
        <v>79</v>
      </c>
      <c r="H165" s="70"/>
      <c r="I165" s="116">
        <f>'пр 4'!H124</f>
        <v>72</v>
      </c>
      <c r="J165" s="116">
        <f>'пр 4'!I124</f>
        <v>72</v>
      </c>
      <c r="K165" s="116">
        <f>'пр 4'!J124</f>
        <v>72</v>
      </c>
    </row>
    <row r="166" spans="1:11" s="168" customFormat="1" ht="22.5" customHeight="1">
      <c r="A166" s="167" t="s">
        <v>224</v>
      </c>
      <c r="B166" s="157" t="s">
        <v>12</v>
      </c>
      <c r="C166" s="162" t="s">
        <v>35</v>
      </c>
      <c r="D166" s="162" t="s">
        <v>10</v>
      </c>
      <c r="E166" s="290" t="s">
        <v>130</v>
      </c>
      <c r="F166" s="291"/>
      <c r="G166" s="157" t="s">
        <v>79</v>
      </c>
      <c r="H166" s="157" t="s">
        <v>212</v>
      </c>
      <c r="I166" s="159">
        <f>'Ув.о бюдж.ассигн.'!I166</f>
        <v>58</v>
      </c>
      <c r="J166" s="159">
        <f>'Ув.о бюдж.ассигн.'!J166</f>
        <v>58</v>
      </c>
      <c r="K166" s="159">
        <f>'Ув.о бюдж.ассигн.'!K166</f>
        <v>58</v>
      </c>
    </row>
    <row r="167" spans="1:11" ht="21" customHeight="1">
      <c r="A167" s="88" t="s">
        <v>36</v>
      </c>
      <c r="B167" s="87" t="s">
        <v>12</v>
      </c>
      <c r="C167" s="84" t="s">
        <v>35</v>
      </c>
      <c r="D167" s="84" t="s">
        <v>11</v>
      </c>
      <c r="E167" s="231" t="s">
        <v>105</v>
      </c>
      <c r="F167" s="233"/>
      <c r="G167" s="70"/>
      <c r="H167" s="70"/>
      <c r="I167" s="115">
        <f>I168+I176</f>
        <v>14900</v>
      </c>
      <c r="J167" s="115">
        <f>J168+J176</f>
        <v>0</v>
      </c>
      <c r="K167" s="115">
        <f>K168+K176</f>
        <v>0</v>
      </c>
    </row>
    <row r="168" spans="1:11" ht="27.75" customHeight="1">
      <c r="A168" s="106" t="s">
        <v>104</v>
      </c>
      <c r="B168" s="6">
        <v>716</v>
      </c>
      <c r="C168" s="84" t="s">
        <v>35</v>
      </c>
      <c r="D168" s="84" t="s">
        <v>11</v>
      </c>
      <c r="E168" s="228" t="s">
        <v>109</v>
      </c>
      <c r="F168" s="229"/>
      <c r="G168" s="70" t="s">
        <v>82</v>
      </c>
      <c r="H168" s="70"/>
      <c r="I168" s="116">
        <f aca="true" t="shared" si="12" ref="I168:K173">I169</f>
        <v>0</v>
      </c>
      <c r="J168" s="116">
        <f t="shared" si="12"/>
        <v>0</v>
      </c>
      <c r="K168" s="116">
        <f t="shared" si="12"/>
        <v>0</v>
      </c>
    </row>
    <row r="169" spans="1:11" ht="38.25" customHeight="1">
      <c r="A169" s="106" t="s">
        <v>108</v>
      </c>
      <c r="B169" s="6">
        <v>716</v>
      </c>
      <c r="C169" s="84" t="s">
        <v>35</v>
      </c>
      <c r="D169" s="84" t="s">
        <v>11</v>
      </c>
      <c r="E169" s="228" t="s">
        <v>109</v>
      </c>
      <c r="F169" s="229"/>
      <c r="G169" s="70" t="s">
        <v>82</v>
      </c>
      <c r="H169" s="70"/>
      <c r="I169" s="116">
        <f t="shared" si="12"/>
        <v>0</v>
      </c>
      <c r="J169" s="116">
        <f t="shared" si="12"/>
        <v>0</v>
      </c>
      <c r="K169" s="116">
        <f t="shared" si="12"/>
        <v>0</v>
      </c>
    </row>
    <row r="170" spans="1:11" ht="38.25" customHeight="1">
      <c r="A170" s="29" t="s">
        <v>60</v>
      </c>
      <c r="B170" s="6">
        <v>716</v>
      </c>
      <c r="C170" s="84" t="s">
        <v>35</v>
      </c>
      <c r="D170" s="84" t="s">
        <v>11</v>
      </c>
      <c r="E170" s="228" t="s">
        <v>100</v>
      </c>
      <c r="F170" s="229"/>
      <c r="G170" s="70" t="s">
        <v>82</v>
      </c>
      <c r="H170" s="70"/>
      <c r="I170" s="116">
        <f t="shared" si="12"/>
        <v>0</v>
      </c>
      <c r="J170" s="116">
        <f t="shared" si="12"/>
        <v>0</v>
      </c>
      <c r="K170" s="116">
        <f t="shared" si="12"/>
        <v>0</v>
      </c>
    </row>
    <row r="171" spans="1:11" ht="24" customHeight="1">
      <c r="A171" s="8" t="s">
        <v>169</v>
      </c>
      <c r="B171" s="6">
        <v>716</v>
      </c>
      <c r="C171" s="84" t="s">
        <v>35</v>
      </c>
      <c r="D171" s="84" t="s">
        <v>11</v>
      </c>
      <c r="E171" s="228" t="s">
        <v>164</v>
      </c>
      <c r="F171" s="229"/>
      <c r="G171" s="70" t="s">
        <v>82</v>
      </c>
      <c r="H171" s="70"/>
      <c r="I171" s="116">
        <f t="shared" si="12"/>
        <v>0</v>
      </c>
      <c r="J171" s="116">
        <f t="shared" si="12"/>
        <v>0</v>
      </c>
      <c r="K171" s="116">
        <f t="shared" si="12"/>
        <v>0</v>
      </c>
    </row>
    <row r="172" spans="1:11" ht="25.5" customHeight="1">
      <c r="A172" s="88" t="s">
        <v>112</v>
      </c>
      <c r="B172" s="87" t="s">
        <v>12</v>
      </c>
      <c r="C172" s="84" t="s">
        <v>35</v>
      </c>
      <c r="D172" s="84" t="s">
        <v>11</v>
      </c>
      <c r="E172" s="228" t="s">
        <v>164</v>
      </c>
      <c r="F172" s="229"/>
      <c r="G172" s="70" t="s">
        <v>16</v>
      </c>
      <c r="H172" s="70"/>
      <c r="I172" s="116">
        <f t="shared" si="12"/>
        <v>0</v>
      </c>
      <c r="J172" s="116">
        <f t="shared" si="12"/>
        <v>0</v>
      </c>
      <c r="K172" s="116">
        <f t="shared" si="12"/>
        <v>0</v>
      </c>
    </row>
    <row r="173" spans="1:11" ht="38.25" customHeight="1">
      <c r="A173" s="72" t="s">
        <v>119</v>
      </c>
      <c r="B173" s="70" t="s">
        <v>12</v>
      </c>
      <c r="C173" s="84" t="s">
        <v>35</v>
      </c>
      <c r="D173" s="84" t="s">
        <v>11</v>
      </c>
      <c r="E173" s="228" t="s">
        <v>164</v>
      </c>
      <c r="F173" s="229"/>
      <c r="G173" s="70" t="s">
        <v>114</v>
      </c>
      <c r="H173" s="70"/>
      <c r="I173" s="116">
        <f t="shared" si="12"/>
        <v>0</v>
      </c>
      <c r="J173" s="116">
        <f t="shared" si="12"/>
        <v>0</v>
      </c>
      <c r="K173" s="116">
        <f t="shared" si="12"/>
        <v>0</v>
      </c>
    </row>
    <row r="174" spans="1:11" ht="38.25" customHeight="1">
      <c r="A174" s="72" t="s">
        <v>115</v>
      </c>
      <c r="B174" s="70" t="s">
        <v>12</v>
      </c>
      <c r="C174" s="84" t="s">
        <v>35</v>
      </c>
      <c r="D174" s="84" t="s">
        <v>11</v>
      </c>
      <c r="E174" s="228" t="s">
        <v>164</v>
      </c>
      <c r="F174" s="229"/>
      <c r="G174" s="70" t="s">
        <v>79</v>
      </c>
      <c r="H174" s="70"/>
      <c r="I174" s="116">
        <f>'пр 4'!H132</f>
        <v>0</v>
      </c>
      <c r="J174" s="116">
        <f>'пр 4'!I132</f>
        <v>0</v>
      </c>
      <c r="K174" s="116">
        <f>'пр 4'!J132</f>
        <v>0</v>
      </c>
    </row>
    <row r="175" spans="1:11" s="168" customFormat="1" ht="20.25" customHeight="1">
      <c r="A175" s="167" t="s">
        <v>224</v>
      </c>
      <c r="B175" s="157" t="s">
        <v>12</v>
      </c>
      <c r="C175" s="162" t="s">
        <v>35</v>
      </c>
      <c r="D175" s="162" t="s">
        <v>11</v>
      </c>
      <c r="E175" s="290" t="s">
        <v>164</v>
      </c>
      <c r="F175" s="295"/>
      <c r="G175" s="157" t="s">
        <v>79</v>
      </c>
      <c r="H175" s="157" t="s">
        <v>212</v>
      </c>
      <c r="I175" s="159">
        <f>'Ув.о бюдж.ассигн.'!I175</f>
        <v>77</v>
      </c>
      <c r="J175" s="159">
        <f>'Ув.о бюдж.ассигн.'!J175</f>
        <v>0</v>
      </c>
      <c r="K175" s="159">
        <f>'Ув.о бюдж.ассигн.'!K175</f>
        <v>0</v>
      </c>
    </row>
    <row r="176" spans="1:11" ht="91.5" customHeight="1">
      <c r="A176" s="135" t="s">
        <v>191</v>
      </c>
      <c r="B176" s="17">
        <v>716</v>
      </c>
      <c r="C176" s="84" t="s">
        <v>35</v>
      </c>
      <c r="D176" s="84" t="s">
        <v>11</v>
      </c>
      <c r="E176" s="231" t="s">
        <v>192</v>
      </c>
      <c r="F176" s="233"/>
      <c r="G176" s="83"/>
      <c r="H176" s="83"/>
      <c r="I176" s="115">
        <f aca="true" t="shared" si="13" ref="I176:K179">I177</f>
        <v>14900</v>
      </c>
      <c r="J176" s="115">
        <f t="shared" si="13"/>
        <v>0</v>
      </c>
      <c r="K176" s="115">
        <f t="shared" si="13"/>
        <v>0</v>
      </c>
    </row>
    <row r="177" spans="1:11" ht="61.5" customHeight="1">
      <c r="A177" s="88" t="s">
        <v>191</v>
      </c>
      <c r="B177" s="87" t="s">
        <v>12</v>
      </c>
      <c r="C177" s="84" t="s">
        <v>35</v>
      </c>
      <c r="D177" s="84" t="s">
        <v>11</v>
      </c>
      <c r="E177" s="228" t="s">
        <v>193</v>
      </c>
      <c r="F177" s="229"/>
      <c r="G177" s="83"/>
      <c r="H177" s="83"/>
      <c r="I177" s="115">
        <f t="shared" si="13"/>
        <v>14900</v>
      </c>
      <c r="J177" s="115">
        <f t="shared" si="13"/>
        <v>0</v>
      </c>
      <c r="K177" s="115">
        <f t="shared" si="13"/>
        <v>0</v>
      </c>
    </row>
    <row r="178" spans="1:11" ht="29.25" customHeight="1">
      <c r="A178" s="190" t="s">
        <v>242</v>
      </c>
      <c r="B178" s="87" t="s">
        <v>12</v>
      </c>
      <c r="C178" s="84" t="s">
        <v>35</v>
      </c>
      <c r="D178" s="84" t="s">
        <v>11</v>
      </c>
      <c r="E178" s="228" t="s">
        <v>193</v>
      </c>
      <c r="F178" s="229"/>
      <c r="G178" s="70" t="s">
        <v>243</v>
      </c>
      <c r="H178" s="70"/>
      <c r="I178" s="116">
        <f t="shared" si="13"/>
        <v>14900</v>
      </c>
      <c r="J178" s="116">
        <f t="shared" si="13"/>
        <v>0</v>
      </c>
      <c r="K178" s="116">
        <f t="shared" si="13"/>
        <v>0</v>
      </c>
    </row>
    <row r="179" spans="1:11" ht="21.75" customHeight="1">
      <c r="A179" s="191" t="s">
        <v>244</v>
      </c>
      <c r="B179" s="70" t="s">
        <v>12</v>
      </c>
      <c r="C179" s="84" t="s">
        <v>35</v>
      </c>
      <c r="D179" s="84" t="s">
        <v>11</v>
      </c>
      <c r="E179" s="228" t="s">
        <v>193</v>
      </c>
      <c r="F179" s="229"/>
      <c r="G179" s="70" t="s">
        <v>245</v>
      </c>
      <c r="H179" s="70"/>
      <c r="I179" s="116">
        <f t="shared" si="13"/>
        <v>14900</v>
      </c>
      <c r="J179" s="116">
        <f t="shared" si="13"/>
        <v>0</v>
      </c>
      <c r="K179" s="116">
        <f t="shared" si="13"/>
        <v>0</v>
      </c>
    </row>
    <row r="180" spans="1:11" ht="36" customHeight="1">
      <c r="A180" s="53" t="s">
        <v>247</v>
      </c>
      <c r="B180" s="70" t="s">
        <v>12</v>
      </c>
      <c r="C180" s="84" t="s">
        <v>35</v>
      </c>
      <c r="D180" s="84" t="s">
        <v>11</v>
      </c>
      <c r="E180" s="228" t="s">
        <v>193</v>
      </c>
      <c r="F180" s="229"/>
      <c r="G180" s="70" t="s">
        <v>246</v>
      </c>
      <c r="H180" s="70"/>
      <c r="I180" s="116">
        <f>'пр 4'!H137</f>
        <v>14900</v>
      </c>
      <c r="J180" s="116">
        <f>'пр 4'!I137</f>
        <v>0</v>
      </c>
      <c r="K180" s="116">
        <f>'пр 4'!J137</f>
        <v>0</v>
      </c>
    </row>
    <row r="181" spans="1:11" s="168" customFormat="1" ht="18" customHeight="1">
      <c r="A181" s="167" t="s">
        <v>210</v>
      </c>
      <c r="B181" s="157" t="s">
        <v>12</v>
      </c>
      <c r="C181" s="162" t="s">
        <v>35</v>
      </c>
      <c r="D181" s="162" t="s">
        <v>11</v>
      </c>
      <c r="E181" s="290" t="s">
        <v>193</v>
      </c>
      <c r="F181" s="295"/>
      <c r="G181" s="157" t="s">
        <v>246</v>
      </c>
      <c r="H181" s="157" t="s">
        <v>204</v>
      </c>
      <c r="I181" s="159">
        <f>'Ув.о бюдж.ассигн.'!I181</f>
        <v>0</v>
      </c>
      <c r="J181" s="159">
        <f>'Ув.о бюдж.ассигн.'!J181</f>
        <v>17678.3</v>
      </c>
      <c r="K181" s="159">
        <f>'Ув.о бюдж.ассигн.'!K181</f>
        <v>0</v>
      </c>
    </row>
    <row r="182" spans="1:11" ht="18" customHeight="1">
      <c r="A182" s="99" t="s">
        <v>37</v>
      </c>
      <c r="B182" s="83" t="s">
        <v>12</v>
      </c>
      <c r="C182" s="84" t="s">
        <v>35</v>
      </c>
      <c r="D182" s="84" t="s">
        <v>32</v>
      </c>
      <c r="E182" s="231" t="s">
        <v>105</v>
      </c>
      <c r="F182" s="232"/>
      <c r="G182" s="84"/>
      <c r="H182" s="84"/>
      <c r="I182" s="115">
        <f>I183+I197+I210+I215</f>
        <v>3840.9176500000003</v>
      </c>
      <c r="J182" s="115">
        <f>J183+J197+J210+J215</f>
        <v>2712.16</v>
      </c>
      <c r="K182" s="115">
        <f>K183+K197+K210+K215</f>
        <v>2712.16</v>
      </c>
    </row>
    <row r="183" spans="1:11" ht="20.25" customHeight="1">
      <c r="A183" s="99" t="s">
        <v>38</v>
      </c>
      <c r="B183" s="83" t="s">
        <v>12</v>
      </c>
      <c r="C183" s="84" t="s">
        <v>35</v>
      </c>
      <c r="D183" s="84" t="s">
        <v>32</v>
      </c>
      <c r="E183" s="231" t="s">
        <v>105</v>
      </c>
      <c r="F183" s="232"/>
      <c r="G183" s="84" t="s">
        <v>82</v>
      </c>
      <c r="H183" s="84"/>
      <c r="I183" s="115">
        <f aca="true" t="shared" si="14" ref="I183:K188">I184</f>
        <v>1000</v>
      </c>
      <c r="J183" s="115">
        <f t="shared" si="14"/>
        <v>650</v>
      </c>
      <c r="K183" s="115">
        <f t="shared" si="14"/>
        <v>650</v>
      </c>
    </row>
    <row r="184" spans="1:11" ht="24.75" customHeight="1">
      <c r="A184" s="106" t="s">
        <v>104</v>
      </c>
      <c r="B184" s="6">
        <v>716</v>
      </c>
      <c r="C184" s="84" t="s">
        <v>35</v>
      </c>
      <c r="D184" s="84" t="s">
        <v>32</v>
      </c>
      <c r="E184" s="228" t="s">
        <v>109</v>
      </c>
      <c r="F184" s="230"/>
      <c r="G184" s="6" t="s">
        <v>82</v>
      </c>
      <c r="H184" s="6"/>
      <c r="I184" s="116">
        <f t="shared" si="14"/>
        <v>1000</v>
      </c>
      <c r="J184" s="116">
        <f t="shared" si="14"/>
        <v>650</v>
      </c>
      <c r="K184" s="116">
        <f t="shared" si="14"/>
        <v>650</v>
      </c>
    </row>
    <row r="185" spans="1:11" ht="39" customHeight="1">
      <c r="A185" s="106" t="s">
        <v>108</v>
      </c>
      <c r="B185" s="6">
        <v>716</v>
      </c>
      <c r="C185" s="84" t="s">
        <v>35</v>
      </c>
      <c r="D185" s="84" t="s">
        <v>32</v>
      </c>
      <c r="E185" s="228" t="s">
        <v>109</v>
      </c>
      <c r="F185" s="230"/>
      <c r="G185" s="6" t="s">
        <v>82</v>
      </c>
      <c r="H185" s="6"/>
      <c r="I185" s="116">
        <f t="shared" si="14"/>
        <v>1000</v>
      </c>
      <c r="J185" s="116">
        <f t="shared" si="14"/>
        <v>650</v>
      </c>
      <c r="K185" s="116">
        <f t="shared" si="14"/>
        <v>650</v>
      </c>
    </row>
    <row r="186" spans="1:11" ht="24.75" customHeight="1">
      <c r="A186" s="29" t="s">
        <v>60</v>
      </c>
      <c r="B186" s="6">
        <v>716</v>
      </c>
      <c r="C186" s="84" t="s">
        <v>35</v>
      </c>
      <c r="D186" s="84" t="s">
        <v>32</v>
      </c>
      <c r="E186" s="228" t="s">
        <v>100</v>
      </c>
      <c r="F186" s="230"/>
      <c r="G186" s="6" t="s">
        <v>82</v>
      </c>
      <c r="H186" s="6"/>
      <c r="I186" s="116">
        <f t="shared" si="14"/>
        <v>1000</v>
      </c>
      <c r="J186" s="116">
        <f t="shared" si="14"/>
        <v>650</v>
      </c>
      <c r="K186" s="116">
        <f t="shared" si="14"/>
        <v>650</v>
      </c>
    </row>
    <row r="187" spans="1:11" ht="24.75" customHeight="1">
      <c r="A187" s="8" t="s">
        <v>38</v>
      </c>
      <c r="B187" s="6">
        <v>716</v>
      </c>
      <c r="C187" s="84" t="s">
        <v>35</v>
      </c>
      <c r="D187" s="84" t="s">
        <v>32</v>
      </c>
      <c r="E187" s="228" t="s">
        <v>131</v>
      </c>
      <c r="F187" s="230"/>
      <c r="G187" s="6" t="s">
        <v>82</v>
      </c>
      <c r="H187" s="6"/>
      <c r="I187" s="116">
        <f t="shared" si="14"/>
        <v>1000</v>
      </c>
      <c r="J187" s="116">
        <f t="shared" si="14"/>
        <v>650</v>
      </c>
      <c r="K187" s="116">
        <f t="shared" si="14"/>
        <v>650</v>
      </c>
    </row>
    <row r="188" spans="1:11" ht="24.75" customHeight="1">
      <c r="A188" s="88" t="s">
        <v>112</v>
      </c>
      <c r="B188" s="87" t="s">
        <v>12</v>
      </c>
      <c r="C188" s="84" t="s">
        <v>35</v>
      </c>
      <c r="D188" s="84" t="s">
        <v>32</v>
      </c>
      <c r="E188" s="228" t="s">
        <v>131</v>
      </c>
      <c r="F188" s="230"/>
      <c r="G188" s="83" t="s">
        <v>16</v>
      </c>
      <c r="H188" s="83"/>
      <c r="I188" s="115">
        <f t="shared" si="14"/>
        <v>1000</v>
      </c>
      <c r="J188" s="115">
        <f t="shared" si="14"/>
        <v>650</v>
      </c>
      <c r="K188" s="115">
        <f t="shared" si="14"/>
        <v>650</v>
      </c>
    </row>
    <row r="189" spans="1:11" ht="36" customHeight="1">
      <c r="A189" s="72" t="s">
        <v>119</v>
      </c>
      <c r="B189" s="70" t="s">
        <v>12</v>
      </c>
      <c r="C189" s="84" t="s">
        <v>35</v>
      </c>
      <c r="D189" s="84" t="s">
        <v>32</v>
      </c>
      <c r="E189" s="228" t="s">
        <v>131</v>
      </c>
      <c r="F189" s="230"/>
      <c r="G189" s="70" t="s">
        <v>114</v>
      </c>
      <c r="H189" s="70"/>
      <c r="I189" s="116">
        <f>I190+I195</f>
        <v>1000</v>
      </c>
      <c r="J189" s="116">
        <f>J190+J195</f>
        <v>650</v>
      </c>
      <c r="K189" s="116">
        <f>K190+K195</f>
        <v>650</v>
      </c>
    </row>
    <row r="190" spans="1:11" ht="34.5" customHeight="1">
      <c r="A190" s="72" t="s">
        <v>115</v>
      </c>
      <c r="B190" s="70" t="s">
        <v>12</v>
      </c>
      <c r="C190" s="84" t="s">
        <v>35</v>
      </c>
      <c r="D190" s="84" t="s">
        <v>32</v>
      </c>
      <c r="E190" s="228" t="s">
        <v>131</v>
      </c>
      <c r="F190" s="230"/>
      <c r="G190" s="70" t="s">
        <v>79</v>
      </c>
      <c r="H190" s="70"/>
      <c r="I190" s="116">
        <f>'пр 4'!H150</f>
        <v>450</v>
      </c>
      <c r="J190" s="116">
        <f>'пр 4'!I150</f>
        <v>350</v>
      </c>
      <c r="K190" s="116">
        <f>'пр 4'!J150</f>
        <v>350</v>
      </c>
    </row>
    <row r="191" spans="1:11" s="168" customFormat="1" ht="18" customHeight="1">
      <c r="A191" s="167" t="s">
        <v>224</v>
      </c>
      <c r="B191" s="157" t="s">
        <v>12</v>
      </c>
      <c r="C191" s="162" t="s">
        <v>35</v>
      </c>
      <c r="D191" s="162" t="s">
        <v>32</v>
      </c>
      <c r="E191" s="290" t="s">
        <v>131</v>
      </c>
      <c r="F191" s="291"/>
      <c r="G191" s="157" t="s">
        <v>79</v>
      </c>
      <c r="H191" s="157" t="s">
        <v>212</v>
      </c>
      <c r="I191" s="159">
        <f>'Ув.о бюдж.ассигн.'!I191</f>
        <v>204</v>
      </c>
      <c r="J191" s="159">
        <f>'Ув.о бюдж.ассигн.'!J191</f>
        <v>204</v>
      </c>
      <c r="K191" s="159">
        <f>'Ув.о бюдж.ассигн.'!K191</f>
        <v>204</v>
      </c>
    </row>
    <row r="192" spans="1:11" s="168" customFormat="1" ht="18" customHeight="1">
      <c r="A192" s="167" t="s">
        <v>210</v>
      </c>
      <c r="B192" s="157" t="s">
        <v>12</v>
      </c>
      <c r="C192" s="162" t="s">
        <v>35</v>
      </c>
      <c r="D192" s="162" t="s">
        <v>32</v>
      </c>
      <c r="E192" s="290" t="s">
        <v>131</v>
      </c>
      <c r="F192" s="291"/>
      <c r="G192" s="157" t="s">
        <v>79</v>
      </c>
      <c r="H192" s="157" t="s">
        <v>204</v>
      </c>
      <c r="I192" s="159">
        <f>'Ув.о бюдж.ассигн.'!I192</f>
        <v>0</v>
      </c>
      <c r="J192" s="159">
        <f>'Ув.о бюдж.ассигн.'!J192</f>
        <v>0</v>
      </c>
      <c r="K192" s="159">
        <f>'Ув.о бюдж.ассигн.'!K192</f>
        <v>0</v>
      </c>
    </row>
    <row r="193" spans="1:11" s="168" customFormat="1" ht="18" customHeight="1">
      <c r="A193" s="167" t="s">
        <v>22</v>
      </c>
      <c r="B193" s="157" t="s">
        <v>12</v>
      </c>
      <c r="C193" s="162" t="s">
        <v>35</v>
      </c>
      <c r="D193" s="162" t="s">
        <v>32</v>
      </c>
      <c r="E193" s="290" t="s">
        <v>131</v>
      </c>
      <c r="F193" s="291"/>
      <c r="G193" s="157" t="s">
        <v>79</v>
      </c>
      <c r="H193" s="157" t="s">
        <v>23</v>
      </c>
      <c r="I193" s="159">
        <f>'Ув.о бюдж.ассигн.'!I193</f>
        <v>0</v>
      </c>
      <c r="J193" s="159">
        <f>'Ув.о бюдж.ассигн.'!J193</f>
        <v>0</v>
      </c>
      <c r="K193" s="159">
        <f>'Ув.о бюдж.ассигн.'!K193</f>
        <v>0</v>
      </c>
    </row>
    <row r="194" spans="1:11" s="168" customFormat="1" ht="24.75" customHeight="1">
      <c r="A194" s="167" t="s">
        <v>235</v>
      </c>
      <c r="B194" s="157" t="s">
        <v>12</v>
      </c>
      <c r="C194" s="162" t="s">
        <v>35</v>
      </c>
      <c r="D194" s="162" t="s">
        <v>32</v>
      </c>
      <c r="E194" s="290" t="s">
        <v>131</v>
      </c>
      <c r="F194" s="291"/>
      <c r="G194" s="157" t="s">
        <v>79</v>
      </c>
      <c r="H194" s="157" t="s">
        <v>213</v>
      </c>
      <c r="I194" s="159">
        <f>'Ув.о бюдж.ассигн.'!I194</f>
        <v>0</v>
      </c>
      <c r="J194" s="159">
        <f>'Ув.о бюдж.ассигн.'!J194</f>
        <v>0</v>
      </c>
      <c r="K194" s="159">
        <f>'Ув.о бюдж.ассигн.'!K194</f>
        <v>0</v>
      </c>
    </row>
    <row r="195" spans="1:11" ht="20.25" customHeight="1">
      <c r="A195" s="72" t="s">
        <v>172</v>
      </c>
      <c r="B195" s="70" t="s">
        <v>12</v>
      </c>
      <c r="C195" s="84" t="s">
        <v>35</v>
      </c>
      <c r="D195" s="84" t="s">
        <v>32</v>
      </c>
      <c r="E195" s="228" t="s">
        <v>131</v>
      </c>
      <c r="F195" s="230"/>
      <c r="G195" s="70" t="s">
        <v>171</v>
      </c>
      <c r="H195" s="70"/>
      <c r="I195" s="116">
        <f>'пр 4'!H151</f>
        <v>550</v>
      </c>
      <c r="J195" s="116">
        <f>'пр 4'!I151</f>
        <v>300</v>
      </c>
      <c r="K195" s="116">
        <f>'пр 4'!J151</f>
        <v>300</v>
      </c>
    </row>
    <row r="196" spans="1:11" s="168" customFormat="1" ht="18" customHeight="1">
      <c r="A196" s="167" t="s">
        <v>226</v>
      </c>
      <c r="B196" s="157" t="s">
        <v>12</v>
      </c>
      <c r="C196" s="162" t="s">
        <v>35</v>
      </c>
      <c r="D196" s="162" t="s">
        <v>32</v>
      </c>
      <c r="E196" s="290" t="s">
        <v>131</v>
      </c>
      <c r="F196" s="291"/>
      <c r="G196" s="157" t="s">
        <v>171</v>
      </c>
      <c r="H196" s="157" t="s">
        <v>214</v>
      </c>
      <c r="I196" s="159">
        <f>'Ув.о бюдж.ассигн.'!I196</f>
        <v>446</v>
      </c>
      <c r="J196" s="159">
        <f>'Ув.о бюдж.ассигн.'!J196</f>
        <v>446</v>
      </c>
      <c r="K196" s="159">
        <f>'Ув.о бюдж.ассигн.'!K196</f>
        <v>446</v>
      </c>
    </row>
    <row r="197" spans="1:11" ht="24.75" customHeight="1">
      <c r="A197" s="99" t="s">
        <v>39</v>
      </c>
      <c r="B197" s="83" t="s">
        <v>12</v>
      </c>
      <c r="C197" s="84" t="s">
        <v>35</v>
      </c>
      <c r="D197" s="84" t="s">
        <v>32</v>
      </c>
      <c r="E197" s="231" t="s">
        <v>105</v>
      </c>
      <c r="F197" s="232"/>
      <c r="G197" s="84"/>
      <c r="H197" s="84"/>
      <c r="I197" s="115">
        <f aca="true" t="shared" si="15" ref="I197:K212">I198</f>
        <v>1892.71765</v>
      </c>
      <c r="J197" s="115">
        <f t="shared" si="15"/>
        <v>1600</v>
      </c>
      <c r="K197" s="115">
        <f t="shared" si="15"/>
        <v>1600</v>
      </c>
    </row>
    <row r="198" spans="1:11" ht="24.75" customHeight="1">
      <c r="A198" s="106" t="s">
        <v>104</v>
      </c>
      <c r="B198" s="6">
        <v>716</v>
      </c>
      <c r="C198" s="84" t="s">
        <v>35</v>
      </c>
      <c r="D198" s="84" t="s">
        <v>32</v>
      </c>
      <c r="E198" s="228" t="s">
        <v>109</v>
      </c>
      <c r="F198" s="230"/>
      <c r="G198" s="6" t="s">
        <v>82</v>
      </c>
      <c r="H198" s="6"/>
      <c r="I198" s="116">
        <f t="shared" si="15"/>
        <v>1892.71765</v>
      </c>
      <c r="J198" s="116">
        <f t="shared" si="15"/>
        <v>1600</v>
      </c>
      <c r="K198" s="116">
        <f t="shared" si="15"/>
        <v>1600</v>
      </c>
    </row>
    <row r="199" spans="1:11" ht="38.25" customHeight="1">
      <c r="A199" s="106" t="s">
        <v>108</v>
      </c>
      <c r="B199" s="6">
        <v>716</v>
      </c>
      <c r="C199" s="84" t="s">
        <v>35</v>
      </c>
      <c r="D199" s="84" t="s">
        <v>32</v>
      </c>
      <c r="E199" s="228" t="s">
        <v>109</v>
      </c>
      <c r="F199" s="230"/>
      <c r="G199" s="6" t="s">
        <v>82</v>
      </c>
      <c r="H199" s="6"/>
      <c r="I199" s="116">
        <f t="shared" si="15"/>
        <v>1892.71765</v>
      </c>
      <c r="J199" s="116">
        <f t="shared" si="15"/>
        <v>1600</v>
      </c>
      <c r="K199" s="116">
        <f t="shared" si="15"/>
        <v>1600</v>
      </c>
    </row>
    <row r="200" spans="1:11" ht="36" customHeight="1">
      <c r="A200" s="29" t="s">
        <v>60</v>
      </c>
      <c r="B200" s="6">
        <v>716</v>
      </c>
      <c r="C200" s="84" t="s">
        <v>35</v>
      </c>
      <c r="D200" s="84" t="s">
        <v>32</v>
      </c>
      <c r="E200" s="228" t="s">
        <v>100</v>
      </c>
      <c r="F200" s="230"/>
      <c r="G200" s="6" t="s">
        <v>82</v>
      </c>
      <c r="H200" s="6"/>
      <c r="I200" s="116">
        <f t="shared" si="15"/>
        <v>1892.71765</v>
      </c>
      <c r="J200" s="116">
        <f t="shared" si="15"/>
        <v>1600</v>
      </c>
      <c r="K200" s="116">
        <f t="shared" si="15"/>
        <v>1600</v>
      </c>
    </row>
    <row r="201" spans="1:11" ht="27" customHeight="1">
      <c r="A201" s="8" t="s">
        <v>39</v>
      </c>
      <c r="B201" s="6">
        <v>716</v>
      </c>
      <c r="C201" s="84" t="s">
        <v>35</v>
      </c>
      <c r="D201" s="84" t="s">
        <v>32</v>
      </c>
      <c r="E201" s="228" t="s">
        <v>132</v>
      </c>
      <c r="F201" s="230"/>
      <c r="G201" s="6" t="s">
        <v>82</v>
      </c>
      <c r="H201" s="6"/>
      <c r="I201" s="116">
        <f>I202</f>
        <v>1892.71765</v>
      </c>
      <c r="J201" s="116">
        <f t="shared" si="15"/>
        <v>1600</v>
      </c>
      <c r="K201" s="116">
        <f t="shared" si="15"/>
        <v>1600</v>
      </c>
    </row>
    <row r="202" spans="1:11" ht="27.75" customHeight="1">
      <c r="A202" s="88" t="s">
        <v>112</v>
      </c>
      <c r="B202" s="87" t="s">
        <v>12</v>
      </c>
      <c r="C202" s="84" t="s">
        <v>35</v>
      </c>
      <c r="D202" s="84" t="s">
        <v>32</v>
      </c>
      <c r="E202" s="228" t="s">
        <v>132</v>
      </c>
      <c r="F202" s="230"/>
      <c r="G202" s="83" t="s">
        <v>16</v>
      </c>
      <c r="H202" s="83"/>
      <c r="I202" s="115">
        <f t="shared" si="15"/>
        <v>1892.71765</v>
      </c>
      <c r="J202" s="115">
        <f t="shared" si="15"/>
        <v>1600</v>
      </c>
      <c r="K202" s="115">
        <f t="shared" si="15"/>
        <v>1600</v>
      </c>
    </row>
    <row r="203" spans="1:11" ht="33.75" customHeight="1">
      <c r="A203" s="72" t="s">
        <v>119</v>
      </c>
      <c r="B203" s="70" t="s">
        <v>12</v>
      </c>
      <c r="C203" s="84" t="s">
        <v>35</v>
      </c>
      <c r="D203" s="84" t="s">
        <v>32</v>
      </c>
      <c r="E203" s="228" t="s">
        <v>132</v>
      </c>
      <c r="F203" s="230"/>
      <c r="G203" s="70" t="s">
        <v>114</v>
      </c>
      <c r="H203" s="70"/>
      <c r="I203" s="116">
        <f t="shared" si="15"/>
        <v>1892.71765</v>
      </c>
      <c r="J203" s="116">
        <f t="shared" si="15"/>
        <v>1600</v>
      </c>
      <c r="K203" s="116">
        <f t="shared" si="15"/>
        <v>1600</v>
      </c>
    </row>
    <row r="204" spans="1:12" ht="24.75" customHeight="1">
      <c r="A204" s="72" t="s">
        <v>115</v>
      </c>
      <c r="B204" s="70" t="s">
        <v>12</v>
      </c>
      <c r="C204" s="84" t="s">
        <v>35</v>
      </c>
      <c r="D204" s="84" t="s">
        <v>32</v>
      </c>
      <c r="E204" s="228" t="s">
        <v>132</v>
      </c>
      <c r="F204" s="230"/>
      <c r="G204" s="70" t="s">
        <v>79</v>
      </c>
      <c r="H204" s="70"/>
      <c r="I204" s="116">
        <f>'пр 4'!H159</f>
        <v>1892.71765</v>
      </c>
      <c r="J204" s="116">
        <f>'пр 4'!I159</f>
        <v>1600</v>
      </c>
      <c r="K204" s="116">
        <f>'пр 4'!J159</f>
        <v>1600</v>
      </c>
      <c r="L204" s="187">
        <f>SUM(I205:I209)</f>
        <v>1000</v>
      </c>
    </row>
    <row r="205" spans="1:12" s="168" customFormat="1" ht="19.5" customHeight="1">
      <c r="A205" s="167" t="s">
        <v>208</v>
      </c>
      <c r="B205" s="157" t="s">
        <v>12</v>
      </c>
      <c r="C205" s="162" t="s">
        <v>35</v>
      </c>
      <c r="D205" s="162" t="s">
        <v>32</v>
      </c>
      <c r="E205" s="290" t="s">
        <v>132</v>
      </c>
      <c r="F205" s="291"/>
      <c r="G205" s="157" t="s">
        <v>79</v>
      </c>
      <c r="H205" s="157" t="s">
        <v>206</v>
      </c>
      <c r="I205" s="159">
        <f>'Ув.о бюдж.ассигн.'!I205</f>
        <v>500</v>
      </c>
      <c r="J205" s="159">
        <f>'Ув.о бюдж.ассигн.'!J205</f>
        <v>243</v>
      </c>
      <c r="K205" s="159">
        <f>'Ув.о бюдж.ассигн.'!K205</f>
        <v>231</v>
      </c>
      <c r="L205" s="188">
        <f>SUM(J205:J209)</f>
        <v>743.301</v>
      </c>
    </row>
    <row r="206" spans="1:12" s="168" customFormat="1" ht="19.5" customHeight="1">
      <c r="A206" s="167" t="s">
        <v>224</v>
      </c>
      <c r="B206" s="157" t="s">
        <v>12</v>
      </c>
      <c r="C206" s="162" t="s">
        <v>35</v>
      </c>
      <c r="D206" s="162" t="s">
        <v>32</v>
      </c>
      <c r="E206" s="290" t="s">
        <v>132</v>
      </c>
      <c r="F206" s="291"/>
      <c r="G206" s="157" t="s">
        <v>79</v>
      </c>
      <c r="H206" s="157" t="s">
        <v>212</v>
      </c>
      <c r="I206" s="159">
        <f>'Ув.о бюдж.ассигн.'!I206</f>
        <v>143</v>
      </c>
      <c r="J206" s="159">
        <f>'Ув.о бюдж.ассигн.'!J206</f>
        <v>143</v>
      </c>
      <c r="K206" s="159">
        <f>'Ув.о бюдж.ассигн.'!K206</f>
        <v>143</v>
      </c>
      <c r="L206" s="188">
        <f>SUM(K205:K209)</f>
        <v>731.37</v>
      </c>
    </row>
    <row r="207" spans="1:11" s="168" customFormat="1" ht="19.5" customHeight="1">
      <c r="A207" s="167" t="s">
        <v>210</v>
      </c>
      <c r="B207" s="157" t="s">
        <v>12</v>
      </c>
      <c r="C207" s="162" t="s">
        <v>35</v>
      </c>
      <c r="D207" s="162" t="s">
        <v>32</v>
      </c>
      <c r="E207" s="290" t="s">
        <v>132</v>
      </c>
      <c r="F207" s="291"/>
      <c r="G207" s="157" t="s">
        <v>79</v>
      </c>
      <c r="H207" s="157" t="s">
        <v>204</v>
      </c>
      <c r="I207" s="159">
        <f>'Ув.о бюдж.ассигн.'!I207</f>
        <v>257</v>
      </c>
      <c r="J207" s="159">
        <f>'Ув.о бюдж.ассигн.'!J207</f>
        <v>257</v>
      </c>
      <c r="K207" s="159">
        <f>'Ув.о бюдж.ассигн.'!K207</f>
        <v>257</v>
      </c>
    </row>
    <row r="208" spans="1:11" s="168" customFormat="1" ht="19.5" customHeight="1">
      <c r="A208" s="167" t="s">
        <v>22</v>
      </c>
      <c r="B208" s="157" t="s">
        <v>12</v>
      </c>
      <c r="C208" s="162" t="s">
        <v>35</v>
      </c>
      <c r="D208" s="162" t="s">
        <v>32</v>
      </c>
      <c r="E208" s="290" t="s">
        <v>132</v>
      </c>
      <c r="F208" s="291"/>
      <c r="G208" s="157" t="s">
        <v>79</v>
      </c>
      <c r="H208" s="157" t="s">
        <v>23</v>
      </c>
      <c r="I208" s="159">
        <f>'Ув.о бюдж.ассигн.'!I208</f>
        <v>0</v>
      </c>
      <c r="J208" s="159">
        <f>'Ув.о бюдж.ассигн.'!J208</f>
        <v>0</v>
      </c>
      <c r="K208" s="159">
        <f>'Ув.о бюдж.ассигн.'!K208</f>
        <v>0</v>
      </c>
    </row>
    <row r="209" spans="1:11" s="168" customFormat="1" ht="27" customHeight="1">
      <c r="A209" s="167" t="s">
        <v>235</v>
      </c>
      <c r="B209" s="157" t="s">
        <v>12</v>
      </c>
      <c r="C209" s="162" t="s">
        <v>35</v>
      </c>
      <c r="D209" s="162" t="s">
        <v>32</v>
      </c>
      <c r="E209" s="290" t="s">
        <v>132</v>
      </c>
      <c r="F209" s="291"/>
      <c r="G209" s="157" t="s">
        <v>79</v>
      </c>
      <c r="H209" s="157" t="s">
        <v>213</v>
      </c>
      <c r="I209" s="159">
        <f>'Ув.о бюдж.ассигн.'!I209</f>
        <v>100</v>
      </c>
      <c r="J209" s="159">
        <f>'Ув.о бюдж.ассигн.'!J209</f>
        <v>100.301</v>
      </c>
      <c r="K209" s="159">
        <f>'Ув.о бюдж.ассигн.'!K209</f>
        <v>100.37</v>
      </c>
    </row>
    <row r="210" spans="1:11" ht="36" customHeight="1">
      <c r="A210" s="23" t="s">
        <v>160</v>
      </c>
      <c r="B210" s="17">
        <v>716</v>
      </c>
      <c r="C210" s="84" t="s">
        <v>35</v>
      </c>
      <c r="D210" s="84" t="s">
        <v>32</v>
      </c>
      <c r="E210" s="231" t="s">
        <v>159</v>
      </c>
      <c r="F210" s="232"/>
      <c r="G210" s="17" t="s">
        <v>82</v>
      </c>
      <c r="H210" s="17"/>
      <c r="I210" s="115">
        <f>I211</f>
        <v>0</v>
      </c>
      <c r="J210" s="115">
        <f>J211</f>
        <v>0</v>
      </c>
      <c r="K210" s="115">
        <f>K211</f>
        <v>0</v>
      </c>
    </row>
    <row r="211" spans="1:11" ht="24.75" customHeight="1">
      <c r="A211" s="72" t="s">
        <v>112</v>
      </c>
      <c r="B211" s="70" t="s">
        <v>12</v>
      </c>
      <c r="C211" s="74" t="s">
        <v>35</v>
      </c>
      <c r="D211" s="74" t="s">
        <v>32</v>
      </c>
      <c r="E211" s="228" t="s">
        <v>159</v>
      </c>
      <c r="F211" s="229"/>
      <c r="G211" s="73" t="s">
        <v>16</v>
      </c>
      <c r="H211" s="73"/>
      <c r="I211" s="116">
        <f t="shared" si="15"/>
        <v>0</v>
      </c>
      <c r="J211" s="116">
        <f t="shared" si="15"/>
        <v>0</v>
      </c>
      <c r="K211" s="116">
        <f t="shared" si="15"/>
        <v>0</v>
      </c>
    </row>
    <row r="212" spans="1:11" ht="42.75" customHeight="1">
      <c r="A212" s="72" t="s">
        <v>119</v>
      </c>
      <c r="B212" s="70" t="s">
        <v>12</v>
      </c>
      <c r="C212" s="84" t="s">
        <v>35</v>
      </c>
      <c r="D212" s="84" t="s">
        <v>32</v>
      </c>
      <c r="E212" s="228" t="s">
        <v>159</v>
      </c>
      <c r="F212" s="229"/>
      <c r="G212" s="70" t="s">
        <v>114</v>
      </c>
      <c r="H212" s="70"/>
      <c r="I212" s="116">
        <f t="shared" si="15"/>
        <v>0</v>
      </c>
      <c r="J212" s="116">
        <f t="shared" si="15"/>
        <v>0</v>
      </c>
      <c r="K212" s="116">
        <f t="shared" si="15"/>
        <v>0</v>
      </c>
    </row>
    <row r="213" spans="1:11" ht="39.75" customHeight="1">
      <c r="A213" s="72" t="s">
        <v>115</v>
      </c>
      <c r="B213" s="70" t="s">
        <v>12</v>
      </c>
      <c r="C213" s="84" t="s">
        <v>35</v>
      </c>
      <c r="D213" s="84" t="s">
        <v>32</v>
      </c>
      <c r="E213" s="228" t="s">
        <v>159</v>
      </c>
      <c r="F213" s="229"/>
      <c r="G213" s="70" t="s">
        <v>79</v>
      </c>
      <c r="H213" s="70"/>
      <c r="I213" s="116">
        <v>0</v>
      </c>
      <c r="J213" s="116">
        <v>0</v>
      </c>
      <c r="K213" s="116">
        <v>0</v>
      </c>
    </row>
    <row r="214" spans="1:11" s="168" customFormat="1" ht="18.75" customHeight="1">
      <c r="A214" s="167" t="s">
        <v>22</v>
      </c>
      <c r="B214" s="157" t="s">
        <v>12</v>
      </c>
      <c r="C214" s="162" t="s">
        <v>35</v>
      </c>
      <c r="D214" s="162" t="s">
        <v>32</v>
      </c>
      <c r="E214" s="290" t="s">
        <v>159</v>
      </c>
      <c r="F214" s="295"/>
      <c r="G214" s="157" t="s">
        <v>79</v>
      </c>
      <c r="H214" s="157" t="s">
        <v>23</v>
      </c>
      <c r="I214" s="159">
        <f>'Ув.о бюдж.ассигн.'!I214</f>
        <v>0</v>
      </c>
      <c r="J214" s="159">
        <f>'Ув.о бюдж.ассигн.'!J214</f>
        <v>0</v>
      </c>
      <c r="K214" s="159">
        <f>'Ув.о бюдж.ассигн.'!K214</f>
        <v>0</v>
      </c>
    </row>
    <row r="215" spans="1:11" s="51" customFormat="1" ht="30.75" customHeight="1">
      <c r="A215" s="135" t="s">
        <v>167</v>
      </c>
      <c r="B215" s="83" t="s">
        <v>12</v>
      </c>
      <c r="C215" s="83" t="s">
        <v>35</v>
      </c>
      <c r="D215" s="83" t="s">
        <v>32</v>
      </c>
      <c r="E215" s="234" t="s">
        <v>152</v>
      </c>
      <c r="F215" s="235"/>
      <c r="G215" s="83" t="s">
        <v>82</v>
      </c>
      <c r="H215" s="83"/>
      <c r="I215" s="115">
        <f>I216</f>
        <v>948.2</v>
      </c>
      <c r="J215" s="115">
        <f aca="true" t="shared" si="16" ref="J215:K217">J216</f>
        <v>462.16</v>
      </c>
      <c r="K215" s="115">
        <f t="shared" si="16"/>
        <v>462.16</v>
      </c>
    </row>
    <row r="216" spans="1:11" s="63" customFormat="1" ht="24.75" customHeight="1">
      <c r="A216" s="88" t="s">
        <v>112</v>
      </c>
      <c r="B216" s="70" t="s">
        <v>12</v>
      </c>
      <c r="C216" s="70" t="s">
        <v>35</v>
      </c>
      <c r="D216" s="70" t="s">
        <v>32</v>
      </c>
      <c r="E216" s="236" t="s">
        <v>152</v>
      </c>
      <c r="F216" s="237"/>
      <c r="G216" s="83" t="s">
        <v>16</v>
      </c>
      <c r="H216" s="83"/>
      <c r="I216" s="116">
        <f>I217</f>
        <v>948.2</v>
      </c>
      <c r="J216" s="116">
        <f t="shared" si="16"/>
        <v>462.16</v>
      </c>
      <c r="K216" s="116">
        <f t="shared" si="16"/>
        <v>462.16</v>
      </c>
    </row>
    <row r="217" spans="1:11" ht="36" customHeight="1">
      <c r="A217" s="72" t="s">
        <v>119</v>
      </c>
      <c r="B217" s="70" t="s">
        <v>12</v>
      </c>
      <c r="C217" s="70" t="s">
        <v>35</v>
      </c>
      <c r="D217" s="70" t="s">
        <v>32</v>
      </c>
      <c r="E217" s="236" t="s">
        <v>152</v>
      </c>
      <c r="F217" s="237"/>
      <c r="G217" s="70" t="s">
        <v>114</v>
      </c>
      <c r="H217" s="70"/>
      <c r="I217" s="116">
        <f>I218</f>
        <v>948.2</v>
      </c>
      <c r="J217" s="116">
        <f t="shared" si="16"/>
        <v>462.16</v>
      </c>
      <c r="K217" s="116">
        <f t="shared" si="16"/>
        <v>462.16</v>
      </c>
    </row>
    <row r="218" spans="1:11" ht="37.5" customHeight="1">
      <c r="A218" s="72" t="s">
        <v>115</v>
      </c>
      <c r="B218" s="70" t="s">
        <v>12</v>
      </c>
      <c r="C218" s="70" t="s">
        <v>35</v>
      </c>
      <c r="D218" s="70" t="s">
        <v>32</v>
      </c>
      <c r="E218" s="236" t="s">
        <v>152</v>
      </c>
      <c r="F218" s="237"/>
      <c r="G218" s="70" t="s">
        <v>79</v>
      </c>
      <c r="H218" s="70"/>
      <c r="I218" s="116">
        <f>'пр 4'!H173</f>
        <v>948.2</v>
      </c>
      <c r="J218" s="116">
        <f>'пр 4'!I173</f>
        <v>462.16</v>
      </c>
      <c r="K218" s="116">
        <f>'пр 4'!J173</f>
        <v>462.16</v>
      </c>
    </row>
    <row r="219" spans="1:11" s="168" customFormat="1" ht="21.75" customHeight="1">
      <c r="A219" s="167" t="s">
        <v>224</v>
      </c>
      <c r="B219" s="157" t="s">
        <v>12</v>
      </c>
      <c r="C219" s="157" t="s">
        <v>35</v>
      </c>
      <c r="D219" s="157" t="s">
        <v>32</v>
      </c>
      <c r="E219" s="296" t="s">
        <v>152</v>
      </c>
      <c r="F219" s="297"/>
      <c r="G219" s="157" t="s">
        <v>79</v>
      </c>
      <c r="H219" s="157" t="s">
        <v>212</v>
      </c>
      <c r="I219" s="159">
        <f>'Ув.о бюдж.ассигн.'!I219</f>
        <v>512.7</v>
      </c>
      <c r="J219" s="159">
        <f>'Ув.о бюдж.ассигн.'!J219</f>
        <v>512.7</v>
      </c>
      <c r="K219" s="159">
        <f>'Ув.о бюдж.ассигн.'!K219</f>
        <v>512.7</v>
      </c>
    </row>
    <row r="220" spans="1:11" ht="12.75">
      <c r="A220" s="86" t="s">
        <v>156</v>
      </c>
      <c r="B220" s="83" t="s">
        <v>12</v>
      </c>
      <c r="C220" s="83" t="s">
        <v>41</v>
      </c>
      <c r="D220" s="83"/>
      <c r="E220" s="228"/>
      <c r="F220" s="230"/>
      <c r="G220" s="83"/>
      <c r="H220" s="83"/>
      <c r="I220" s="115">
        <f>I221</f>
        <v>10444.35209</v>
      </c>
      <c r="J220" s="115">
        <f>J221</f>
        <v>8248</v>
      </c>
      <c r="K220" s="115">
        <f>K221</f>
        <v>8248</v>
      </c>
    </row>
    <row r="221" spans="1:11" ht="22.5" customHeight="1">
      <c r="A221" s="86" t="s">
        <v>40</v>
      </c>
      <c r="B221" s="83" t="s">
        <v>12</v>
      </c>
      <c r="C221" s="83" t="s">
        <v>41</v>
      </c>
      <c r="D221" s="83" t="s">
        <v>10</v>
      </c>
      <c r="E221" s="231" t="s">
        <v>105</v>
      </c>
      <c r="F221" s="232"/>
      <c r="G221" s="83"/>
      <c r="H221" s="83"/>
      <c r="I221" s="115">
        <f>I222+I255</f>
        <v>10444.35209</v>
      </c>
      <c r="J221" s="115">
        <f>J222+J255</f>
        <v>8248</v>
      </c>
      <c r="K221" s="115">
        <f>K222+K255</f>
        <v>8248</v>
      </c>
    </row>
    <row r="222" spans="1:11" ht="28.5" customHeight="1">
      <c r="A222" s="106" t="s">
        <v>126</v>
      </c>
      <c r="B222" s="6">
        <v>716</v>
      </c>
      <c r="C222" s="70" t="s">
        <v>41</v>
      </c>
      <c r="D222" s="70" t="s">
        <v>10</v>
      </c>
      <c r="E222" s="240" t="s">
        <v>134</v>
      </c>
      <c r="F222" s="241"/>
      <c r="G222" s="6" t="s">
        <v>82</v>
      </c>
      <c r="H222" s="6"/>
      <c r="I222" s="116">
        <f>I224</f>
        <v>10444.35209</v>
      </c>
      <c r="J222" s="116">
        <f>J224</f>
        <v>8248</v>
      </c>
      <c r="K222" s="116">
        <f>K224</f>
        <v>8248</v>
      </c>
    </row>
    <row r="223" spans="1:11" ht="37.5" customHeight="1">
      <c r="A223" s="106" t="s">
        <v>133</v>
      </c>
      <c r="B223" s="6">
        <v>716</v>
      </c>
      <c r="C223" s="70" t="s">
        <v>41</v>
      </c>
      <c r="D223" s="70" t="s">
        <v>10</v>
      </c>
      <c r="E223" s="240" t="s">
        <v>134</v>
      </c>
      <c r="F223" s="241"/>
      <c r="G223" s="6" t="s">
        <v>82</v>
      </c>
      <c r="H223" s="6"/>
      <c r="I223" s="116">
        <f>I224</f>
        <v>10444.35209</v>
      </c>
      <c r="J223" s="116">
        <f>J224</f>
        <v>8248</v>
      </c>
      <c r="K223" s="116">
        <f>K224</f>
        <v>8248</v>
      </c>
    </row>
    <row r="224" spans="1:11" ht="38.25">
      <c r="A224" s="29" t="s">
        <v>69</v>
      </c>
      <c r="B224" s="5" t="s">
        <v>12</v>
      </c>
      <c r="C224" s="70" t="s">
        <v>41</v>
      </c>
      <c r="D224" s="70" t="s">
        <v>10</v>
      </c>
      <c r="E224" s="240" t="s">
        <v>135</v>
      </c>
      <c r="F224" s="241"/>
      <c r="G224" s="5"/>
      <c r="H224" s="5"/>
      <c r="I224" s="116">
        <f>I225+I230+I237+I250</f>
        <v>10444.35209</v>
      </c>
      <c r="J224" s="116">
        <f>J225+J230+J237+J250</f>
        <v>8248</v>
      </c>
      <c r="K224" s="116">
        <f>K225+K230+K237+K250</f>
        <v>8248</v>
      </c>
    </row>
    <row r="225" spans="1:11" ht="22.5">
      <c r="A225" s="8" t="s">
        <v>110</v>
      </c>
      <c r="B225" s="5" t="s">
        <v>12</v>
      </c>
      <c r="C225" s="70" t="s">
        <v>41</v>
      </c>
      <c r="D225" s="70" t="s">
        <v>10</v>
      </c>
      <c r="E225" s="240" t="s">
        <v>135</v>
      </c>
      <c r="F225" s="241"/>
      <c r="G225" s="5" t="s">
        <v>136</v>
      </c>
      <c r="H225" s="5"/>
      <c r="I225" s="116">
        <f>I228+I226</f>
        <v>6928</v>
      </c>
      <c r="J225" s="116">
        <f>J228+J226</f>
        <v>6928</v>
      </c>
      <c r="K225" s="116">
        <f>K228+K226</f>
        <v>6928</v>
      </c>
    </row>
    <row r="226" spans="1:11" ht="27" customHeight="1">
      <c r="A226" s="72" t="str">
        <f>'пр 3'!A126</f>
        <v>Фонд оплаты труда казенных учреждений и взносы по обязательному социальному страхованию</v>
      </c>
      <c r="B226" s="70" t="s">
        <v>12</v>
      </c>
      <c r="C226" s="70" t="s">
        <v>41</v>
      </c>
      <c r="D226" s="70" t="s">
        <v>10</v>
      </c>
      <c r="E226" s="240" t="s">
        <v>135</v>
      </c>
      <c r="F226" s="241"/>
      <c r="G226" s="70" t="s">
        <v>87</v>
      </c>
      <c r="H226" s="70"/>
      <c r="I226" s="116">
        <f>'пр 4'!H184</f>
        <v>5321</v>
      </c>
      <c r="J226" s="116">
        <f>'пр 4'!I184</f>
        <v>5321</v>
      </c>
      <c r="K226" s="116">
        <f>'пр 4'!J184</f>
        <v>5321</v>
      </c>
    </row>
    <row r="227" spans="1:11" s="168" customFormat="1" ht="21" customHeight="1">
      <c r="A227" s="167" t="s">
        <v>209</v>
      </c>
      <c r="B227" s="157" t="s">
        <v>12</v>
      </c>
      <c r="C227" s="157" t="s">
        <v>41</v>
      </c>
      <c r="D227" s="157" t="s">
        <v>10</v>
      </c>
      <c r="E227" s="292" t="s">
        <v>135</v>
      </c>
      <c r="F227" s="291"/>
      <c r="G227" s="157" t="s">
        <v>87</v>
      </c>
      <c r="H227" s="157" t="s">
        <v>202</v>
      </c>
      <c r="I227" s="159">
        <f>'Ув.о бюдж.ассигн.'!I227</f>
        <v>4687</v>
      </c>
      <c r="J227" s="159">
        <f>'Ув.о бюдж.ассигн.'!J227</f>
        <v>4687</v>
      </c>
      <c r="K227" s="159">
        <f>'Ув.о бюдж.ассигн.'!K227</f>
        <v>4687</v>
      </c>
    </row>
    <row r="228" spans="1:11" ht="37.5" customHeight="1">
      <c r="A228" s="72" t="str">
        <f>'пр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228" s="70" t="s">
        <v>12</v>
      </c>
      <c r="C228" s="70" t="s">
        <v>41</v>
      </c>
      <c r="D228" s="70" t="s">
        <v>10</v>
      </c>
      <c r="E228" s="240" t="s">
        <v>135</v>
      </c>
      <c r="F228" s="241"/>
      <c r="G228" s="70" t="s">
        <v>101</v>
      </c>
      <c r="H228" s="70"/>
      <c r="I228" s="116">
        <f>'пр 4'!H185</f>
        <v>1607</v>
      </c>
      <c r="J228" s="116">
        <f>'пр 4'!I185</f>
        <v>1607</v>
      </c>
      <c r="K228" s="116">
        <f>'пр 4'!J185</f>
        <v>1607</v>
      </c>
    </row>
    <row r="229" spans="1:11" s="168" customFormat="1" ht="16.5" customHeight="1">
      <c r="A229" s="167" t="s">
        <v>18</v>
      </c>
      <c r="B229" s="157" t="s">
        <v>12</v>
      </c>
      <c r="C229" s="157" t="s">
        <v>41</v>
      </c>
      <c r="D229" s="157" t="s">
        <v>10</v>
      </c>
      <c r="E229" s="292" t="s">
        <v>135</v>
      </c>
      <c r="F229" s="291"/>
      <c r="G229" s="157" t="s">
        <v>101</v>
      </c>
      <c r="H229" s="157" t="s">
        <v>203</v>
      </c>
      <c r="I229" s="159">
        <f>'Ув.о бюдж.ассигн.'!I229</f>
        <v>1416</v>
      </c>
      <c r="J229" s="159">
        <f>'Ув.о бюдж.ассигн.'!J229</f>
        <v>1416</v>
      </c>
      <c r="K229" s="159">
        <f>'Ув.о бюдж.ассигн.'!K229</f>
        <v>1416</v>
      </c>
    </row>
    <row r="230" spans="1:11" ht="22.5">
      <c r="A230" s="72" t="s">
        <v>112</v>
      </c>
      <c r="B230" s="87" t="s">
        <v>12</v>
      </c>
      <c r="C230" s="70" t="s">
        <v>41</v>
      </c>
      <c r="D230" s="70" t="s">
        <v>10</v>
      </c>
      <c r="E230" s="240" t="s">
        <v>135</v>
      </c>
      <c r="F230" s="241"/>
      <c r="G230" s="83" t="s">
        <v>16</v>
      </c>
      <c r="H230" s="83"/>
      <c r="I230" s="115">
        <f>I232</f>
        <v>65</v>
      </c>
      <c r="J230" s="115">
        <f>J232</f>
        <v>50</v>
      </c>
      <c r="K230" s="115">
        <f>K232</f>
        <v>50</v>
      </c>
    </row>
    <row r="231" spans="1:11" ht="33.75">
      <c r="A231" s="72" t="s">
        <v>119</v>
      </c>
      <c r="B231" s="70" t="s">
        <v>12</v>
      </c>
      <c r="C231" s="70" t="s">
        <v>41</v>
      </c>
      <c r="D231" s="70" t="s">
        <v>10</v>
      </c>
      <c r="E231" s="240" t="s">
        <v>135</v>
      </c>
      <c r="F231" s="241"/>
      <c r="G231" s="70" t="s">
        <v>114</v>
      </c>
      <c r="H231" s="70"/>
      <c r="I231" s="116">
        <f>I232</f>
        <v>65</v>
      </c>
      <c r="J231" s="116">
        <f>J232</f>
        <v>50</v>
      </c>
      <c r="K231" s="116">
        <f>K232</f>
        <v>50</v>
      </c>
    </row>
    <row r="232" spans="1:11" ht="22.5">
      <c r="A232" s="113" t="s">
        <v>92</v>
      </c>
      <c r="B232" s="70" t="s">
        <v>12</v>
      </c>
      <c r="C232" s="70" t="s">
        <v>41</v>
      </c>
      <c r="D232" s="70" t="s">
        <v>10</v>
      </c>
      <c r="E232" s="240" t="s">
        <v>135</v>
      </c>
      <c r="F232" s="241"/>
      <c r="G232" s="70" t="s">
        <v>91</v>
      </c>
      <c r="H232" s="70"/>
      <c r="I232" s="116">
        <f>'пр 4'!H188</f>
        <v>65</v>
      </c>
      <c r="J232" s="116">
        <f>'пр 4'!I188</f>
        <v>50</v>
      </c>
      <c r="K232" s="116">
        <f>'пр 4'!J188</f>
        <v>50</v>
      </c>
    </row>
    <row r="233" spans="1:11" s="168" customFormat="1" ht="12.75">
      <c r="A233" s="169" t="s">
        <v>223</v>
      </c>
      <c r="B233" s="157" t="s">
        <v>12</v>
      </c>
      <c r="C233" s="157" t="s">
        <v>41</v>
      </c>
      <c r="D233" s="157" t="s">
        <v>10</v>
      </c>
      <c r="E233" s="292" t="s">
        <v>135</v>
      </c>
      <c r="F233" s="291"/>
      <c r="G233" s="157" t="s">
        <v>91</v>
      </c>
      <c r="H233" s="157" t="s">
        <v>211</v>
      </c>
      <c r="I233" s="159">
        <f>'Ув.о бюдж.ассигн.'!I233</f>
        <v>30</v>
      </c>
      <c r="J233" s="159">
        <f>'Ув.о бюдж.ассигн.'!J233</f>
        <v>30</v>
      </c>
      <c r="K233" s="159">
        <f>'Ув.о бюдж.ассигн.'!K233</f>
        <v>30</v>
      </c>
    </row>
    <row r="234" spans="1:11" s="168" customFormat="1" ht="12.75">
      <c r="A234" s="167" t="s">
        <v>224</v>
      </c>
      <c r="B234" s="157" t="s">
        <v>12</v>
      </c>
      <c r="C234" s="157" t="s">
        <v>41</v>
      </c>
      <c r="D234" s="157" t="s">
        <v>10</v>
      </c>
      <c r="E234" s="292" t="s">
        <v>135</v>
      </c>
      <c r="F234" s="291"/>
      <c r="G234" s="157" t="s">
        <v>91</v>
      </c>
      <c r="H234" s="157" t="s">
        <v>212</v>
      </c>
      <c r="I234" s="159">
        <f>'Ув.о бюдж.ассигн.'!I234</f>
        <v>5</v>
      </c>
      <c r="J234" s="159">
        <f>'Ув.о бюдж.ассигн.'!J234</f>
        <v>5</v>
      </c>
      <c r="K234" s="159">
        <f>'Ув.о бюдж.ассигн.'!K234</f>
        <v>5</v>
      </c>
    </row>
    <row r="235" spans="1:11" s="168" customFormat="1" ht="12.75">
      <c r="A235" s="167" t="s">
        <v>22</v>
      </c>
      <c r="B235" s="157" t="s">
        <v>12</v>
      </c>
      <c r="C235" s="157" t="s">
        <v>41</v>
      </c>
      <c r="D235" s="157" t="s">
        <v>10</v>
      </c>
      <c r="E235" s="292" t="s">
        <v>135</v>
      </c>
      <c r="F235" s="291"/>
      <c r="G235" s="157" t="s">
        <v>91</v>
      </c>
      <c r="H235" s="157" t="s">
        <v>23</v>
      </c>
      <c r="I235" s="159">
        <f>'Ув.о бюдж.ассигн.'!I235</f>
        <v>0</v>
      </c>
      <c r="J235" s="159">
        <f>'Ув.о бюдж.ассигн.'!J235</f>
        <v>0</v>
      </c>
      <c r="K235" s="159">
        <f>'Ув.о бюдж.ассигн.'!K235</f>
        <v>0</v>
      </c>
    </row>
    <row r="236" spans="1:11" s="168" customFormat="1" ht="22.5">
      <c r="A236" s="167" t="s">
        <v>235</v>
      </c>
      <c r="B236" s="157" t="s">
        <v>12</v>
      </c>
      <c r="C236" s="157" t="s">
        <v>41</v>
      </c>
      <c r="D236" s="157" t="s">
        <v>10</v>
      </c>
      <c r="E236" s="292" t="s">
        <v>135</v>
      </c>
      <c r="F236" s="291"/>
      <c r="G236" s="157" t="s">
        <v>91</v>
      </c>
      <c r="H236" s="157" t="s">
        <v>213</v>
      </c>
      <c r="I236" s="159">
        <f>'Ув.о бюдж.ассигн.'!I236</f>
        <v>15</v>
      </c>
      <c r="J236" s="159">
        <f>'Ув.о бюдж.ассигн.'!J236</f>
        <v>15</v>
      </c>
      <c r="K236" s="159">
        <f>'Ув.о бюдж.ассигн.'!K236</f>
        <v>15</v>
      </c>
    </row>
    <row r="237" spans="1:11" ht="26.25" customHeight="1">
      <c r="A237" s="88" t="s">
        <v>112</v>
      </c>
      <c r="B237" s="87" t="s">
        <v>12</v>
      </c>
      <c r="C237" s="70" t="s">
        <v>41</v>
      </c>
      <c r="D237" s="70" t="s">
        <v>10</v>
      </c>
      <c r="E237" s="240" t="s">
        <v>135</v>
      </c>
      <c r="F237" s="241"/>
      <c r="G237" s="83" t="s">
        <v>16</v>
      </c>
      <c r="H237" s="83"/>
      <c r="I237" s="115">
        <f>I238</f>
        <v>3446.35209</v>
      </c>
      <c r="J237" s="115">
        <f>J238</f>
        <v>1270</v>
      </c>
      <c r="K237" s="115">
        <f>K238</f>
        <v>1270</v>
      </c>
    </row>
    <row r="238" spans="1:11" ht="33.75" customHeight="1">
      <c r="A238" s="72" t="s">
        <v>119</v>
      </c>
      <c r="B238" s="70" t="s">
        <v>12</v>
      </c>
      <c r="C238" s="70" t="s">
        <v>41</v>
      </c>
      <c r="D238" s="70" t="s">
        <v>10</v>
      </c>
      <c r="E238" s="240" t="s">
        <v>135</v>
      </c>
      <c r="F238" s="241"/>
      <c r="G238" s="70" t="s">
        <v>114</v>
      </c>
      <c r="H238" s="70"/>
      <c r="I238" s="116">
        <f>I239+I248</f>
        <v>3446.35209</v>
      </c>
      <c r="J238" s="116">
        <f>J239+J248</f>
        <v>1270</v>
      </c>
      <c r="K238" s="116">
        <f>K239+K248</f>
        <v>1270</v>
      </c>
    </row>
    <row r="239" spans="1:11" ht="41.25" customHeight="1">
      <c r="A239" s="72" t="s">
        <v>115</v>
      </c>
      <c r="B239" s="70" t="s">
        <v>12</v>
      </c>
      <c r="C239" s="70" t="s">
        <v>41</v>
      </c>
      <c r="D239" s="70" t="s">
        <v>10</v>
      </c>
      <c r="E239" s="240" t="s">
        <v>135</v>
      </c>
      <c r="F239" s="241"/>
      <c r="G239" s="70" t="s">
        <v>79</v>
      </c>
      <c r="H239" s="70"/>
      <c r="I239" s="116">
        <f>'пр 4'!H191</f>
        <v>3076.35209</v>
      </c>
      <c r="J239" s="116">
        <f>'пр 4'!I191</f>
        <v>1000</v>
      </c>
      <c r="K239" s="116">
        <f>'пр 4'!J191</f>
        <v>1000</v>
      </c>
    </row>
    <row r="240" spans="1:12" s="168" customFormat="1" ht="20.25" customHeight="1">
      <c r="A240" s="167" t="s">
        <v>208</v>
      </c>
      <c r="B240" s="157" t="s">
        <v>12</v>
      </c>
      <c r="C240" s="157" t="s">
        <v>41</v>
      </c>
      <c r="D240" s="157" t="s">
        <v>10</v>
      </c>
      <c r="E240" s="292" t="s">
        <v>135</v>
      </c>
      <c r="F240" s="291"/>
      <c r="G240" s="157" t="s">
        <v>79</v>
      </c>
      <c r="H240" s="157" t="s">
        <v>206</v>
      </c>
      <c r="I240" s="159">
        <f>'Ув.о бюдж.ассигн.'!I240</f>
        <v>100</v>
      </c>
      <c r="J240" s="159">
        <f>'Ув.о бюдж.ассигн.'!J240</f>
        <v>100</v>
      </c>
      <c r="K240" s="159">
        <f>'Ув.о бюдж.ассигн.'!K240</f>
        <v>100</v>
      </c>
      <c r="L240" s="188">
        <f>SUM(I240:I247)</f>
        <v>900</v>
      </c>
    </row>
    <row r="241" spans="1:12" s="168" customFormat="1" ht="20.25" customHeight="1">
      <c r="A241" s="167" t="s">
        <v>226</v>
      </c>
      <c r="B241" s="157" t="s">
        <v>12</v>
      </c>
      <c r="C241" s="157" t="s">
        <v>41</v>
      </c>
      <c r="D241" s="157" t="s">
        <v>10</v>
      </c>
      <c r="E241" s="292" t="s">
        <v>135</v>
      </c>
      <c r="F241" s="291"/>
      <c r="G241" s="157" t="s">
        <v>79</v>
      </c>
      <c r="H241" s="157" t="s">
        <v>214</v>
      </c>
      <c r="I241" s="159">
        <f>'Ув.о бюдж.ассигн.'!I241</f>
        <v>100</v>
      </c>
      <c r="J241" s="159">
        <f>'Ув.о бюдж.ассигн.'!J241</f>
        <v>100</v>
      </c>
      <c r="K241" s="159">
        <f>'Ув.о бюдж.ассигн.'!K241</f>
        <v>100</v>
      </c>
      <c r="L241" s="188">
        <f>SUM(J240:J247)</f>
        <v>800</v>
      </c>
    </row>
    <row r="242" spans="1:11" s="168" customFormat="1" ht="20.25" customHeight="1">
      <c r="A242" s="167" t="s">
        <v>224</v>
      </c>
      <c r="B242" s="157" t="s">
        <v>12</v>
      </c>
      <c r="C242" s="157" t="s">
        <v>41</v>
      </c>
      <c r="D242" s="157" t="s">
        <v>10</v>
      </c>
      <c r="E242" s="292" t="s">
        <v>135</v>
      </c>
      <c r="F242" s="291"/>
      <c r="G242" s="157" t="s">
        <v>79</v>
      </c>
      <c r="H242" s="157" t="s">
        <v>212</v>
      </c>
      <c r="I242" s="159">
        <f>'Ув.о бюдж.ассигн.'!I242</f>
        <v>50</v>
      </c>
      <c r="J242" s="159">
        <f>'Ув.о бюдж.ассигн.'!J242</f>
        <v>50</v>
      </c>
      <c r="K242" s="159">
        <f>'Ув.о бюдж.ассигн.'!K242</f>
        <v>50</v>
      </c>
    </row>
    <row r="243" spans="1:11" s="168" customFormat="1" ht="20.25" customHeight="1">
      <c r="A243" s="167" t="s">
        <v>210</v>
      </c>
      <c r="B243" s="157" t="s">
        <v>12</v>
      </c>
      <c r="C243" s="157" t="s">
        <v>41</v>
      </c>
      <c r="D243" s="157" t="s">
        <v>10</v>
      </c>
      <c r="E243" s="292" t="s">
        <v>135</v>
      </c>
      <c r="F243" s="291"/>
      <c r="G243" s="157" t="s">
        <v>79</v>
      </c>
      <c r="H243" s="157" t="s">
        <v>204</v>
      </c>
      <c r="I243" s="159">
        <f>'Ув.о бюдж.ассигн.'!I243</f>
        <v>400</v>
      </c>
      <c r="J243" s="159">
        <f>'Ув.о бюдж.ассигн.'!J243</f>
        <v>400</v>
      </c>
      <c r="K243" s="159">
        <f>'Ув.о бюдж.ассигн.'!K243</f>
        <v>400</v>
      </c>
    </row>
    <row r="244" spans="1:11" s="168" customFormat="1" ht="20.25" customHeight="1">
      <c r="A244" s="167" t="s">
        <v>22</v>
      </c>
      <c r="B244" s="157" t="s">
        <v>12</v>
      </c>
      <c r="C244" s="157" t="s">
        <v>41</v>
      </c>
      <c r="D244" s="157" t="s">
        <v>10</v>
      </c>
      <c r="E244" s="292" t="s">
        <v>135</v>
      </c>
      <c r="F244" s="291"/>
      <c r="G244" s="157" t="s">
        <v>79</v>
      </c>
      <c r="H244" s="157" t="s">
        <v>23</v>
      </c>
      <c r="I244" s="159">
        <f>'Ув.о бюдж.ассигн.'!I244</f>
        <v>0</v>
      </c>
      <c r="J244" s="159">
        <f>'Ув.о бюдж.ассигн.'!J244</f>
        <v>0</v>
      </c>
      <c r="K244" s="159">
        <f>'Ув.о бюдж.ассигн.'!K244</f>
        <v>0</v>
      </c>
    </row>
    <row r="245" spans="1:11" s="168" customFormat="1" ht="20.25" customHeight="1">
      <c r="A245" s="167" t="s">
        <v>228</v>
      </c>
      <c r="B245" s="157" t="s">
        <v>12</v>
      </c>
      <c r="C245" s="157" t="s">
        <v>41</v>
      </c>
      <c r="D245" s="157" t="s">
        <v>10</v>
      </c>
      <c r="E245" s="292" t="s">
        <v>135</v>
      </c>
      <c r="F245" s="291"/>
      <c r="G245" s="157" t="s">
        <v>79</v>
      </c>
      <c r="H245" s="157" t="s">
        <v>216</v>
      </c>
      <c r="I245" s="159">
        <f>'Ув.о бюдж.ассигн.'!I245</f>
        <v>20</v>
      </c>
      <c r="J245" s="159">
        <f>'Ув.о бюдж.ассигн.'!J245</f>
        <v>0</v>
      </c>
      <c r="K245" s="159">
        <f>'Ув.о бюдж.ассигн.'!K245</f>
        <v>0</v>
      </c>
    </row>
    <row r="246" spans="1:11" s="168" customFormat="1" ht="20.25" customHeight="1">
      <c r="A246" s="167" t="s">
        <v>235</v>
      </c>
      <c r="B246" s="157" t="s">
        <v>12</v>
      </c>
      <c r="C246" s="157" t="s">
        <v>41</v>
      </c>
      <c r="D246" s="157" t="s">
        <v>10</v>
      </c>
      <c r="E246" s="292" t="s">
        <v>135</v>
      </c>
      <c r="F246" s="291"/>
      <c r="G246" s="157" t="s">
        <v>79</v>
      </c>
      <c r="H246" s="157" t="s">
        <v>213</v>
      </c>
      <c r="I246" s="159">
        <f>'Ув.о бюдж.ассигн.'!I246</f>
        <v>160</v>
      </c>
      <c r="J246" s="159">
        <f>'Ув.о бюдж.ассигн.'!J246</f>
        <v>80</v>
      </c>
      <c r="K246" s="159">
        <f>'Ув.о бюдж.ассигн.'!K246</f>
        <v>80</v>
      </c>
    </row>
    <row r="247" spans="1:11" s="168" customFormat="1" ht="24.75" customHeight="1">
      <c r="A247" s="167" t="s">
        <v>236</v>
      </c>
      <c r="B247" s="157" t="s">
        <v>12</v>
      </c>
      <c r="C247" s="157" t="s">
        <v>41</v>
      </c>
      <c r="D247" s="157" t="s">
        <v>10</v>
      </c>
      <c r="E247" s="292" t="s">
        <v>135</v>
      </c>
      <c r="F247" s="291"/>
      <c r="G247" s="157" t="s">
        <v>79</v>
      </c>
      <c r="H247" s="157" t="s">
        <v>217</v>
      </c>
      <c r="I247" s="159">
        <f>'Ув.о бюдж.ассигн.'!I247</f>
        <v>70</v>
      </c>
      <c r="J247" s="159">
        <f>'Ув.о бюдж.ассигн.'!J247</f>
        <v>70</v>
      </c>
      <c r="K247" s="159">
        <f>'Ув.о бюдж.ассигн.'!K247</f>
        <v>70</v>
      </c>
    </row>
    <row r="248" spans="1:11" ht="22.5" customHeight="1">
      <c r="A248" s="72" t="s">
        <v>172</v>
      </c>
      <c r="B248" s="70" t="s">
        <v>12</v>
      </c>
      <c r="C248" s="70" t="s">
        <v>41</v>
      </c>
      <c r="D248" s="70" t="s">
        <v>10</v>
      </c>
      <c r="E248" s="240" t="s">
        <v>135</v>
      </c>
      <c r="F248" s="241"/>
      <c r="G248" s="70" t="s">
        <v>171</v>
      </c>
      <c r="H248" s="70"/>
      <c r="I248" s="116">
        <f>'пр 4'!H192</f>
        <v>370</v>
      </c>
      <c r="J248" s="116">
        <f>'пр 4'!I192</f>
        <v>270</v>
      </c>
      <c r="K248" s="116">
        <f>'пр 4'!J192</f>
        <v>270</v>
      </c>
    </row>
    <row r="249" spans="1:11" s="168" customFormat="1" ht="24.75" customHeight="1">
      <c r="A249" s="167" t="s">
        <v>226</v>
      </c>
      <c r="B249" s="157" t="s">
        <v>12</v>
      </c>
      <c r="C249" s="157" t="s">
        <v>41</v>
      </c>
      <c r="D249" s="157" t="s">
        <v>10</v>
      </c>
      <c r="E249" s="292" t="s">
        <v>135</v>
      </c>
      <c r="F249" s="291"/>
      <c r="G249" s="157" t="s">
        <v>171</v>
      </c>
      <c r="H249" s="157" t="s">
        <v>214</v>
      </c>
      <c r="I249" s="159">
        <f>'Ув.о бюдж.ассигн.'!I249</f>
        <v>300</v>
      </c>
      <c r="J249" s="159">
        <f>'Ув.о бюдж.ассигн.'!J249</f>
        <v>300</v>
      </c>
      <c r="K249" s="159">
        <f>'Ув.о бюдж.ассигн.'!K249</f>
        <v>300</v>
      </c>
    </row>
    <row r="250" spans="1:11" s="51" customFormat="1" ht="22.5" customHeight="1">
      <c r="A250" s="146" t="s">
        <v>177</v>
      </c>
      <c r="B250" s="87" t="s">
        <v>12</v>
      </c>
      <c r="C250" s="87" t="s">
        <v>41</v>
      </c>
      <c r="D250" s="87" t="s">
        <v>10</v>
      </c>
      <c r="E250" s="248" t="s">
        <v>135</v>
      </c>
      <c r="F250" s="232"/>
      <c r="G250" s="87" t="s">
        <v>175</v>
      </c>
      <c r="H250" s="87"/>
      <c r="I250" s="115">
        <f aca="true" t="shared" si="17" ref="I250:K251">I251</f>
        <v>5</v>
      </c>
      <c r="J250" s="115">
        <f t="shared" si="17"/>
        <v>0</v>
      </c>
      <c r="K250" s="115">
        <f t="shared" si="17"/>
        <v>0</v>
      </c>
    </row>
    <row r="251" spans="1:11" ht="22.5" customHeight="1">
      <c r="A251" s="88" t="s">
        <v>83</v>
      </c>
      <c r="B251" s="70" t="s">
        <v>12</v>
      </c>
      <c r="C251" s="70" t="s">
        <v>41</v>
      </c>
      <c r="D251" s="70" t="s">
        <v>10</v>
      </c>
      <c r="E251" s="240" t="s">
        <v>135</v>
      </c>
      <c r="F251" s="241"/>
      <c r="G251" s="70" t="s">
        <v>174</v>
      </c>
      <c r="H251" s="70"/>
      <c r="I251" s="116">
        <f t="shared" si="17"/>
        <v>5</v>
      </c>
      <c r="J251" s="116">
        <f t="shared" si="17"/>
        <v>0</v>
      </c>
      <c r="K251" s="116">
        <f t="shared" si="17"/>
        <v>0</v>
      </c>
    </row>
    <row r="252" spans="1:11" ht="22.5" customHeight="1">
      <c r="A252" s="72" t="s">
        <v>176</v>
      </c>
      <c r="B252" s="70" t="s">
        <v>12</v>
      </c>
      <c r="C252" s="70" t="s">
        <v>41</v>
      </c>
      <c r="D252" s="70" t="s">
        <v>10</v>
      </c>
      <c r="E252" s="240" t="s">
        <v>135</v>
      </c>
      <c r="F252" s="241"/>
      <c r="G252" s="70" t="s">
        <v>173</v>
      </c>
      <c r="H252" s="70"/>
      <c r="I252" s="116">
        <f>'пр 4'!H195</f>
        <v>5</v>
      </c>
      <c r="J252" s="116">
        <f>'пр 4'!I195</f>
        <v>0</v>
      </c>
      <c r="K252" s="116">
        <f>'пр 4'!J195</f>
        <v>0</v>
      </c>
    </row>
    <row r="253" spans="1:11" s="168" customFormat="1" ht="35.25" customHeight="1">
      <c r="A253" s="167" t="s">
        <v>231</v>
      </c>
      <c r="B253" s="157" t="s">
        <v>12</v>
      </c>
      <c r="C253" s="157" t="s">
        <v>41</v>
      </c>
      <c r="D253" s="157" t="s">
        <v>10</v>
      </c>
      <c r="E253" s="292" t="s">
        <v>135</v>
      </c>
      <c r="F253" s="291"/>
      <c r="G253" s="157" t="s">
        <v>173</v>
      </c>
      <c r="H253" s="157" t="s">
        <v>220</v>
      </c>
      <c r="I253" s="159">
        <f>'Ув.о бюдж.ассигн.'!I253</f>
        <v>1</v>
      </c>
      <c r="J253" s="159">
        <f>'Ув.о бюдж.ассигн.'!J253</f>
        <v>0</v>
      </c>
      <c r="K253" s="159">
        <f>'Ув.о бюдж.ассигн.'!K253</f>
        <v>0</v>
      </c>
    </row>
    <row r="254" spans="1:11" s="168" customFormat="1" ht="22.5" customHeight="1">
      <c r="A254" s="167" t="s">
        <v>233</v>
      </c>
      <c r="B254" s="157" t="s">
        <v>12</v>
      </c>
      <c r="C254" s="157" t="s">
        <v>41</v>
      </c>
      <c r="D254" s="157" t="s">
        <v>10</v>
      </c>
      <c r="E254" s="292" t="s">
        <v>135</v>
      </c>
      <c r="F254" s="291"/>
      <c r="G254" s="157" t="s">
        <v>173</v>
      </c>
      <c r="H254" s="157" t="s">
        <v>219</v>
      </c>
      <c r="I254" s="159">
        <f>'Ув.о бюдж.ассигн.'!I254</f>
        <v>0</v>
      </c>
      <c r="J254" s="159">
        <f>'Ув.о бюдж.ассигн.'!J254</f>
        <v>0</v>
      </c>
      <c r="K254" s="159">
        <f>'Ув.о бюдж.ассигн.'!K254</f>
        <v>0</v>
      </c>
    </row>
    <row r="255" spans="1:11" ht="61.5" customHeight="1">
      <c r="A255" s="146" t="s">
        <v>162</v>
      </c>
      <c r="B255" s="87" t="s">
        <v>12</v>
      </c>
      <c r="C255" s="87" t="s">
        <v>41</v>
      </c>
      <c r="D255" s="87" t="s">
        <v>10</v>
      </c>
      <c r="E255" s="238" t="s">
        <v>163</v>
      </c>
      <c r="F255" s="239"/>
      <c r="G255" s="17" t="s">
        <v>82</v>
      </c>
      <c r="H255" s="17"/>
      <c r="I255" s="115">
        <f>I256</f>
        <v>0</v>
      </c>
      <c r="J255" s="115">
        <f aca="true" t="shared" si="18" ref="J255:K257">J256</f>
        <v>0</v>
      </c>
      <c r="K255" s="115">
        <f t="shared" si="18"/>
        <v>0</v>
      </c>
    </row>
    <row r="256" spans="1:11" ht="27.75" customHeight="1">
      <c r="A256" s="72" t="s">
        <v>112</v>
      </c>
      <c r="B256" s="70" t="s">
        <v>12</v>
      </c>
      <c r="C256" s="70" t="s">
        <v>41</v>
      </c>
      <c r="D256" s="70" t="s">
        <v>10</v>
      </c>
      <c r="E256" s="246" t="s">
        <v>163</v>
      </c>
      <c r="F256" s="247"/>
      <c r="G256" s="73" t="s">
        <v>16</v>
      </c>
      <c r="H256" s="73"/>
      <c r="I256" s="116">
        <f>I257</f>
        <v>0</v>
      </c>
      <c r="J256" s="116">
        <f t="shared" si="18"/>
        <v>0</v>
      </c>
      <c r="K256" s="116">
        <f t="shared" si="18"/>
        <v>0</v>
      </c>
    </row>
    <row r="257" spans="1:11" ht="36.75" customHeight="1">
      <c r="A257" s="72" t="s">
        <v>119</v>
      </c>
      <c r="B257" s="70" t="s">
        <v>12</v>
      </c>
      <c r="C257" s="70" t="s">
        <v>41</v>
      </c>
      <c r="D257" s="70" t="s">
        <v>10</v>
      </c>
      <c r="E257" s="246" t="s">
        <v>163</v>
      </c>
      <c r="F257" s="247"/>
      <c r="G257" s="70" t="s">
        <v>114</v>
      </c>
      <c r="H257" s="70"/>
      <c r="I257" s="116">
        <f>I258</f>
        <v>0</v>
      </c>
      <c r="J257" s="116">
        <f t="shared" si="18"/>
        <v>0</v>
      </c>
      <c r="K257" s="116">
        <f t="shared" si="18"/>
        <v>0</v>
      </c>
    </row>
    <row r="258" spans="1:11" ht="34.5" customHeight="1">
      <c r="A258" s="72" t="s">
        <v>115</v>
      </c>
      <c r="B258" s="70" t="s">
        <v>12</v>
      </c>
      <c r="C258" s="70" t="s">
        <v>41</v>
      </c>
      <c r="D258" s="70" t="s">
        <v>10</v>
      </c>
      <c r="E258" s="246" t="s">
        <v>163</v>
      </c>
      <c r="F258" s="247"/>
      <c r="G258" s="70" t="s">
        <v>79</v>
      </c>
      <c r="H258" s="70"/>
      <c r="I258" s="116">
        <f>'пр 4'!H199</f>
        <v>0</v>
      </c>
      <c r="J258" s="116">
        <f>'пр 4'!I199</f>
        <v>0</v>
      </c>
      <c r="K258" s="116">
        <f>'пр 4'!J199</f>
        <v>0</v>
      </c>
    </row>
    <row r="259" spans="1:11" s="168" customFormat="1" ht="20.25" customHeight="1">
      <c r="A259" s="167" t="s">
        <v>22</v>
      </c>
      <c r="B259" s="157" t="s">
        <v>12</v>
      </c>
      <c r="C259" s="157" t="s">
        <v>41</v>
      </c>
      <c r="D259" s="157" t="s">
        <v>10</v>
      </c>
      <c r="E259" s="293" t="s">
        <v>163</v>
      </c>
      <c r="F259" s="294"/>
      <c r="G259" s="157" t="s">
        <v>79</v>
      </c>
      <c r="H259" s="157" t="s">
        <v>23</v>
      </c>
      <c r="I259" s="159">
        <f>'Ув.о бюдж.ассигн.'!I259</f>
        <v>860.455</v>
      </c>
      <c r="J259" s="159">
        <f>'Ув.о бюдж.ассигн.'!J259</f>
        <v>0</v>
      </c>
      <c r="K259" s="159">
        <f>'Ув.о бюдж.ассигн.'!K259</f>
        <v>0</v>
      </c>
    </row>
    <row r="260" spans="1:11" ht="15" customHeight="1">
      <c r="A260" s="86" t="s">
        <v>140</v>
      </c>
      <c r="B260" s="83" t="s">
        <v>12</v>
      </c>
      <c r="C260" s="83" t="s">
        <v>65</v>
      </c>
      <c r="D260" s="83"/>
      <c r="E260" s="228"/>
      <c r="F260" s="230"/>
      <c r="G260" s="83"/>
      <c r="H260" s="83"/>
      <c r="I260" s="115">
        <f aca="true" t="shared" si="19" ref="I260:K265">I261</f>
        <v>350</v>
      </c>
      <c r="J260" s="115">
        <f t="shared" si="19"/>
        <v>350</v>
      </c>
      <c r="K260" s="115">
        <f t="shared" si="19"/>
        <v>350</v>
      </c>
    </row>
    <row r="261" spans="1:11" ht="15" customHeight="1">
      <c r="A261" s="86" t="s">
        <v>140</v>
      </c>
      <c r="B261" s="83" t="s">
        <v>12</v>
      </c>
      <c r="C261" s="83" t="s">
        <v>65</v>
      </c>
      <c r="D261" s="83" t="s">
        <v>10</v>
      </c>
      <c r="E261" s="231" t="s">
        <v>105</v>
      </c>
      <c r="F261" s="232"/>
      <c r="G261" s="83"/>
      <c r="H261" s="83"/>
      <c r="I261" s="115">
        <f t="shared" si="19"/>
        <v>350</v>
      </c>
      <c r="J261" s="115">
        <f t="shared" si="19"/>
        <v>350</v>
      </c>
      <c r="K261" s="115">
        <f t="shared" si="19"/>
        <v>350</v>
      </c>
    </row>
    <row r="262" spans="1:11" s="71" customFormat="1" ht="15" customHeight="1">
      <c r="A262" s="106" t="s">
        <v>104</v>
      </c>
      <c r="B262" s="6">
        <v>716</v>
      </c>
      <c r="C262" s="84" t="s">
        <v>65</v>
      </c>
      <c r="D262" s="84" t="s">
        <v>10</v>
      </c>
      <c r="E262" s="228" t="s">
        <v>109</v>
      </c>
      <c r="F262" s="229"/>
      <c r="G262" s="6" t="s">
        <v>82</v>
      </c>
      <c r="H262" s="6"/>
      <c r="I262" s="116">
        <f t="shared" si="19"/>
        <v>350</v>
      </c>
      <c r="J262" s="116">
        <f t="shared" si="19"/>
        <v>350</v>
      </c>
      <c r="K262" s="116">
        <f t="shared" si="19"/>
        <v>350</v>
      </c>
    </row>
    <row r="263" spans="1:11" s="71" customFormat="1" ht="38.25" customHeight="1">
      <c r="A263" s="106" t="s">
        <v>108</v>
      </c>
      <c r="B263" s="6">
        <v>716</v>
      </c>
      <c r="C263" s="84" t="s">
        <v>65</v>
      </c>
      <c r="D263" s="84" t="s">
        <v>10</v>
      </c>
      <c r="E263" s="228" t="s">
        <v>109</v>
      </c>
      <c r="F263" s="229"/>
      <c r="G263" s="6" t="s">
        <v>82</v>
      </c>
      <c r="H263" s="6"/>
      <c r="I263" s="116">
        <f t="shared" si="19"/>
        <v>350</v>
      </c>
      <c r="J263" s="116">
        <f t="shared" si="19"/>
        <v>350</v>
      </c>
      <c r="K263" s="116">
        <f t="shared" si="19"/>
        <v>350</v>
      </c>
    </row>
    <row r="264" spans="1:11" s="71" customFormat="1" ht="25.5" customHeight="1">
      <c r="A264" s="29" t="s">
        <v>60</v>
      </c>
      <c r="B264" s="6">
        <v>716</v>
      </c>
      <c r="C264" s="84" t="s">
        <v>65</v>
      </c>
      <c r="D264" s="84" t="s">
        <v>10</v>
      </c>
      <c r="E264" s="228" t="s">
        <v>109</v>
      </c>
      <c r="F264" s="229"/>
      <c r="G264" s="6" t="s">
        <v>82</v>
      </c>
      <c r="H264" s="6"/>
      <c r="I264" s="116">
        <f t="shared" si="19"/>
        <v>350</v>
      </c>
      <c r="J264" s="116">
        <f t="shared" si="19"/>
        <v>350</v>
      </c>
      <c r="K264" s="116">
        <f t="shared" si="19"/>
        <v>350</v>
      </c>
    </row>
    <row r="265" spans="1:11" s="71" customFormat="1" ht="24" customHeight="1">
      <c r="A265" s="29" t="s">
        <v>170</v>
      </c>
      <c r="B265" s="6">
        <v>716</v>
      </c>
      <c r="C265" s="84" t="s">
        <v>65</v>
      </c>
      <c r="D265" s="84" t="s">
        <v>10</v>
      </c>
      <c r="E265" s="228" t="s">
        <v>141</v>
      </c>
      <c r="F265" s="230"/>
      <c r="G265" s="6" t="s">
        <v>82</v>
      </c>
      <c r="H265" s="6"/>
      <c r="I265" s="116">
        <f t="shared" si="19"/>
        <v>350</v>
      </c>
      <c r="J265" s="116">
        <f t="shared" si="19"/>
        <v>350</v>
      </c>
      <c r="K265" s="116">
        <f t="shared" si="19"/>
        <v>350</v>
      </c>
    </row>
    <row r="266" spans="1:11" s="71" customFormat="1" ht="25.5" customHeight="1">
      <c r="A266" s="88" t="s">
        <v>142</v>
      </c>
      <c r="B266" s="87" t="s">
        <v>12</v>
      </c>
      <c r="C266" s="84" t="s">
        <v>65</v>
      </c>
      <c r="D266" s="84" t="s">
        <v>10</v>
      </c>
      <c r="E266" s="228" t="s">
        <v>141</v>
      </c>
      <c r="F266" s="230"/>
      <c r="G266" s="83" t="s">
        <v>21</v>
      </c>
      <c r="H266" s="83"/>
      <c r="I266" s="115">
        <f>I268</f>
        <v>350</v>
      </c>
      <c r="J266" s="115">
        <f>J268</f>
        <v>350</v>
      </c>
      <c r="K266" s="115">
        <f>K268</f>
        <v>350</v>
      </c>
    </row>
    <row r="267" spans="1:11" s="71" customFormat="1" ht="27" customHeight="1">
      <c r="A267" s="29" t="s">
        <v>143</v>
      </c>
      <c r="B267" s="87" t="s">
        <v>12</v>
      </c>
      <c r="C267" s="84" t="s">
        <v>65</v>
      </c>
      <c r="D267" s="84" t="s">
        <v>10</v>
      </c>
      <c r="E267" s="228" t="s">
        <v>141</v>
      </c>
      <c r="F267" s="230"/>
      <c r="G267" s="83" t="s">
        <v>23</v>
      </c>
      <c r="H267" s="83"/>
      <c r="I267" s="116">
        <f>I268</f>
        <v>350</v>
      </c>
      <c r="J267" s="116">
        <f>J268</f>
        <v>350</v>
      </c>
      <c r="K267" s="116">
        <f>K268</f>
        <v>350</v>
      </c>
    </row>
    <row r="268" spans="1:11" s="71" customFormat="1" ht="21" customHeight="1">
      <c r="A268" s="29" t="s">
        <v>145</v>
      </c>
      <c r="B268" s="87" t="s">
        <v>12</v>
      </c>
      <c r="C268" s="84" t="s">
        <v>65</v>
      </c>
      <c r="D268" s="84" t="s">
        <v>10</v>
      </c>
      <c r="E268" s="228" t="s">
        <v>141</v>
      </c>
      <c r="F268" s="230"/>
      <c r="G268" s="83" t="s">
        <v>144</v>
      </c>
      <c r="H268" s="83"/>
      <c r="I268" s="116">
        <f>'пр 4'!H208</f>
        <v>350</v>
      </c>
      <c r="J268" s="116">
        <f>'пр 4'!I208</f>
        <v>350</v>
      </c>
      <c r="K268" s="116">
        <f>'пр 4'!J208</f>
        <v>350</v>
      </c>
    </row>
    <row r="269" spans="1:11" s="160" customFormat="1" ht="26.25" customHeight="1">
      <c r="A269" s="179" t="s">
        <v>237</v>
      </c>
      <c r="B269" s="161" t="s">
        <v>12</v>
      </c>
      <c r="C269" s="162" t="s">
        <v>65</v>
      </c>
      <c r="D269" s="162" t="s">
        <v>10</v>
      </c>
      <c r="E269" s="290" t="s">
        <v>141</v>
      </c>
      <c r="F269" s="291"/>
      <c r="G269" s="162" t="s">
        <v>144</v>
      </c>
      <c r="H269" s="162" t="s">
        <v>221</v>
      </c>
      <c r="I269" s="159">
        <f>'Ув.о бюдж.ассигн.'!I269</f>
        <v>350</v>
      </c>
      <c r="J269" s="159">
        <f>'Ув.о бюдж.ассигн.'!J269</f>
        <v>350</v>
      </c>
      <c r="K269" s="159">
        <f>'Ув.о бюдж.ассигн.'!K269</f>
        <v>350</v>
      </c>
    </row>
    <row r="270" spans="1:11" s="71" customFormat="1" ht="30" customHeight="1">
      <c r="A270" s="136" t="s">
        <v>157</v>
      </c>
      <c r="B270" s="137" t="s">
        <v>12</v>
      </c>
      <c r="C270" s="64" t="s">
        <v>47</v>
      </c>
      <c r="D270" s="64" t="s">
        <v>10</v>
      </c>
      <c r="E270" s="242"/>
      <c r="F270" s="243"/>
      <c r="G270" s="138"/>
      <c r="H270" s="138"/>
      <c r="I270" s="139">
        <f aca="true" t="shared" si="20" ref="I270:K271">I271</f>
        <v>16</v>
      </c>
      <c r="J270" s="139">
        <f t="shared" si="20"/>
        <v>16</v>
      </c>
      <c r="K270" s="139">
        <f t="shared" si="20"/>
        <v>19</v>
      </c>
    </row>
    <row r="271" spans="1:11" s="71" customFormat="1" ht="19.5" customHeight="1">
      <c r="A271" s="141" t="s">
        <v>149</v>
      </c>
      <c r="B271" s="137" t="s">
        <v>12</v>
      </c>
      <c r="C271" s="64" t="s">
        <v>47</v>
      </c>
      <c r="D271" s="64" t="s">
        <v>10</v>
      </c>
      <c r="E271" s="244" t="s">
        <v>150</v>
      </c>
      <c r="F271" s="245"/>
      <c r="G271" s="138"/>
      <c r="H271" s="138"/>
      <c r="I271" s="142">
        <f t="shared" si="20"/>
        <v>16</v>
      </c>
      <c r="J271" s="142">
        <f t="shared" si="20"/>
        <v>16</v>
      </c>
      <c r="K271" s="142">
        <f t="shared" si="20"/>
        <v>19</v>
      </c>
    </row>
    <row r="272" spans="1:11" s="71" customFormat="1" ht="18.75" customHeight="1">
      <c r="A272" s="141" t="s">
        <v>149</v>
      </c>
      <c r="B272" s="137" t="s">
        <v>12</v>
      </c>
      <c r="C272" s="64" t="s">
        <v>47</v>
      </c>
      <c r="D272" s="64" t="s">
        <v>10</v>
      </c>
      <c r="E272" s="244" t="s">
        <v>150</v>
      </c>
      <c r="F272" s="245"/>
      <c r="G272" s="138" t="s">
        <v>151</v>
      </c>
      <c r="H272" s="138"/>
      <c r="I272" s="142">
        <f>'пр 4'!H211</f>
        <v>16</v>
      </c>
      <c r="J272" s="142">
        <f>'пр 4'!I211</f>
        <v>16</v>
      </c>
      <c r="K272" s="142">
        <f>'пр 4'!J211</f>
        <v>19</v>
      </c>
    </row>
    <row r="273" spans="1:11" s="160" customFormat="1" ht="18.75" customHeight="1">
      <c r="A273" s="163" t="s">
        <v>238</v>
      </c>
      <c r="B273" s="164" t="s">
        <v>12</v>
      </c>
      <c r="C273" s="165" t="s">
        <v>47</v>
      </c>
      <c r="D273" s="165" t="s">
        <v>10</v>
      </c>
      <c r="E273" s="301" t="s">
        <v>150</v>
      </c>
      <c r="F273" s="302"/>
      <c r="G273" s="165" t="s">
        <v>151</v>
      </c>
      <c r="H273" s="165" t="s">
        <v>222</v>
      </c>
      <c r="I273" s="166">
        <f>'Ув.о бюдж.ассигн.'!I273</f>
        <v>39.80377</v>
      </c>
      <c r="J273" s="166">
        <f>'Ув.о бюдж.ассигн.'!J273</f>
        <v>16</v>
      </c>
      <c r="K273" s="166">
        <f>'Ув.о бюдж.ассигн.'!K273</f>
        <v>19</v>
      </c>
    </row>
    <row r="274" spans="1:11" s="71" customFormat="1" ht="33.75" customHeight="1">
      <c r="A274" s="103" t="s">
        <v>158</v>
      </c>
      <c r="B274" s="83" t="s">
        <v>12</v>
      </c>
      <c r="C274" s="84" t="s">
        <v>48</v>
      </c>
      <c r="D274" s="84"/>
      <c r="E274" s="231"/>
      <c r="F274" s="233"/>
      <c r="G274" s="84"/>
      <c r="H274" s="84"/>
      <c r="I274" s="115">
        <f aca="true" t="shared" si="21" ref="I274:I279">I275</f>
        <v>271.27623</v>
      </c>
      <c r="J274" s="115">
        <f aca="true" t="shared" si="22" ref="J274:K278">J275</f>
        <v>0</v>
      </c>
      <c r="K274" s="115">
        <f t="shared" si="22"/>
        <v>0</v>
      </c>
    </row>
    <row r="275" spans="1:11" s="140" customFormat="1" ht="30" customHeight="1">
      <c r="A275" s="103" t="s">
        <v>137</v>
      </c>
      <c r="B275" s="83" t="s">
        <v>12</v>
      </c>
      <c r="C275" s="84" t="s">
        <v>48</v>
      </c>
      <c r="D275" s="84" t="s">
        <v>32</v>
      </c>
      <c r="E275" s="231" t="s">
        <v>105</v>
      </c>
      <c r="F275" s="233"/>
      <c r="G275" s="84" t="s">
        <v>82</v>
      </c>
      <c r="H275" s="84"/>
      <c r="I275" s="116">
        <f t="shared" si="21"/>
        <v>271.27623</v>
      </c>
      <c r="J275" s="116">
        <f t="shared" si="22"/>
        <v>0</v>
      </c>
      <c r="K275" s="116">
        <f t="shared" si="22"/>
        <v>0</v>
      </c>
    </row>
    <row r="276" spans="1:11" s="62" customFormat="1" ht="30" customHeight="1">
      <c r="A276" s="106" t="s">
        <v>104</v>
      </c>
      <c r="B276" s="83" t="s">
        <v>12</v>
      </c>
      <c r="C276" s="84" t="s">
        <v>48</v>
      </c>
      <c r="D276" s="84" t="s">
        <v>32</v>
      </c>
      <c r="E276" s="228" t="s">
        <v>106</v>
      </c>
      <c r="F276" s="229"/>
      <c r="G276" s="84"/>
      <c r="H276" s="84"/>
      <c r="I276" s="116">
        <f t="shared" si="21"/>
        <v>271.27623</v>
      </c>
      <c r="J276" s="116">
        <f t="shared" si="22"/>
        <v>0</v>
      </c>
      <c r="K276" s="116">
        <f t="shared" si="22"/>
        <v>0</v>
      </c>
    </row>
    <row r="277" spans="1:11" s="62" customFormat="1" ht="38.25" customHeight="1">
      <c r="A277" s="106" t="s">
        <v>108</v>
      </c>
      <c r="B277" s="83" t="s">
        <v>12</v>
      </c>
      <c r="C277" s="84" t="s">
        <v>48</v>
      </c>
      <c r="D277" s="84" t="s">
        <v>32</v>
      </c>
      <c r="E277" s="228" t="s">
        <v>106</v>
      </c>
      <c r="F277" s="230"/>
      <c r="G277" s="84"/>
      <c r="H277" s="84"/>
      <c r="I277" s="116">
        <f t="shared" si="21"/>
        <v>271.27623</v>
      </c>
      <c r="J277" s="116">
        <f t="shared" si="22"/>
        <v>0</v>
      </c>
      <c r="K277" s="116">
        <f t="shared" si="22"/>
        <v>0</v>
      </c>
    </row>
    <row r="278" spans="1:11" s="71" customFormat="1" ht="21" customHeight="1">
      <c r="A278" s="29" t="s">
        <v>42</v>
      </c>
      <c r="B278" s="70" t="s">
        <v>12</v>
      </c>
      <c r="C278" s="75" t="s">
        <v>48</v>
      </c>
      <c r="D278" s="75" t="s">
        <v>32</v>
      </c>
      <c r="E278" s="228" t="s">
        <v>100</v>
      </c>
      <c r="F278" s="230"/>
      <c r="G278" s="75"/>
      <c r="H278" s="75"/>
      <c r="I278" s="116">
        <f t="shared" si="21"/>
        <v>271.27623</v>
      </c>
      <c r="J278" s="116">
        <f t="shared" si="22"/>
        <v>0</v>
      </c>
      <c r="K278" s="116">
        <f t="shared" si="22"/>
        <v>0</v>
      </c>
    </row>
    <row r="279" spans="1:11" s="71" customFormat="1" ht="16.5" customHeight="1">
      <c r="A279" s="72" t="s">
        <v>138</v>
      </c>
      <c r="B279" s="70" t="s">
        <v>12</v>
      </c>
      <c r="C279" s="70" t="s">
        <v>48</v>
      </c>
      <c r="D279" s="70" t="s">
        <v>32</v>
      </c>
      <c r="E279" s="228" t="s">
        <v>139</v>
      </c>
      <c r="F279" s="230"/>
      <c r="G279" s="69">
        <v>500</v>
      </c>
      <c r="H279" s="69"/>
      <c r="I279" s="116">
        <f t="shared" si="21"/>
        <v>271.27623</v>
      </c>
      <c r="J279" s="116">
        <f>J280+J281+J282+J283+J284+J285</f>
        <v>0</v>
      </c>
      <c r="K279" s="116">
        <f>K280+K281+K282+K283+K284+K285</f>
        <v>0</v>
      </c>
    </row>
    <row r="280" spans="1:11" s="71" customFormat="1" ht="26.25" customHeight="1">
      <c r="A280" s="104" t="s">
        <v>43</v>
      </c>
      <c r="B280" s="70" t="s">
        <v>12</v>
      </c>
      <c r="C280" s="70" t="s">
        <v>48</v>
      </c>
      <c r="D280" s="70" t="s">
        <v>32</v>
      </c>
      <c r="E280" s="228" t="s">
        <v>139</v>
      </c>
      <c r="F280" s="230"/>
      <c r="G280" s="69">
        <v>540</v>
      </c>
      <c r="H280" s="69"/>
      <c r="I280" s="116">
        <f>'пр 4'!H218</f>
        <v>271.27623</v>
      </c>
      <c r="J280" s="116">
        <f>'пр 4'!I218</f>
        <v>0</v>
      </c>
      <c r="K280" s="116">
        <f>'пр 4'!J218</f>
        <v>0</v>
      </c>
    </row>
    <row r="281" spans="1:11" s="160" customFormat="1" ht="26.25" customHeight="1">
      <c r="A281" s="156" t="s">
        <v>43</v>
      </c>
      <c r="B281" s="157" t="s">
        <v>12</v>
      </c>
      <c r="C281" s="157" t="s">
        <v>48</v>
      </c>
      <c r="D281" s="157" t="s">
        <v>32</v>
      </c>
      <c r="E281" s="290" t="s">
        <v>139</v>
      </c>
      <c r="F281" s="291"/>
      <c r="G281" s="158">
        <v>540</v>
      </c>
      <c r="H281" s="158">
        <v>251</v>
      </c>
      <c r="I281" s="159">
        <f>'Ув.о бюдж.ассигн.'!I281</f>
        <v>153.14338</v>
      </c>
      <c r="J281" s="159">
        <f>'Ув.о бюдж.ассигн.'!J281</f>
        <v>0</v>
      </c>
      <c r="K281" s="159">
        <f>'Ув.о бюдж.ассигн.'!K281</f>
        <v>0</v>
      </c>
    </row>
    <row r="282" spans="1:11" s="71" customFormat="1" ht="45.75" customHeight="1">
      <c r="A282"/>
      <c r="B282"/>
      <c r="C282"/>
      <c r="D282"/>
      <c r="E282"/>
      <c r="F282"/>
      <c r="G282"/>
      <c r="H282"/>
      <c r="I282" s="49"/>
      <c r="J282" s="49"/>
      <c r="K282" s="49"/>
    </row>
    <row r="283" spans="1:11" s="77" customFormat="1" ht="26.25" customHeight="1">
      <c r="A283"/>
      <c r="B283"/>
      <c r="C283"/>
      <c r="D283"/>
      <c r="E283"/>
      <c r="F283"/>
      <c r="G283"/>
      <c r="H283"/>
      <c r="I283" s="49"/>
      <c r="J283" s="49"/>
      <c r="K283" s="49"/>
    </row>
    <row r="284" spans="1:11" s="77" customFormat="1" ht="24.75" customHeight="1">
      <c r="A284"/>
      <c r="B284"/>
      <c r="C284"/>
      <c r="D284"/>
      <c r="E284"/>
      <c r="F284"/>
      <c r="G284"/>
      <c r="H284"/>
      <c r="I284" s="49"/>
      <c r="J284" s="49"/>
      <c r="K284" s="49"/>
    </row>
    <row r="285" ht="12.75" customHeight="1"/>
  </sheetData>
  <sheetProtection/>
  <mergeCells count="280">
    <mergeCell ref="E281:F281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1:I1"/>
    <mergeCell ref="A2:I2"/>
    <mergeCell ref="A3:K3"/>
    <mergeCell ref="A4:K4"/>
    <mergeCell ref="A5:K5"/>
    <mergeCell ref="A9:A10"/>
    <mergeCell ref="B9:G9"/>
    <mergeCell ref="I9:K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2022-12-12T02:28:47Z</cp:lastPrinted>
  <dcterms:created xsi:type="dcterms:W3CDTF">2008-04-17T03:20:55Z</dcterms:created>
  <dcterms:modified xsi:type="dcterms:W3CDTF">2022-12-12T02:33:36Z</dcterms:modified>
  <cp:category/>
  <cp:version/>
  <cp:contentType/>
  <cp:contentStatus/>
</cp:coreProperties>
</file>