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пр 4" sheetId="1" r:id="rId1"/>
    <sheet name="пр 3" sheetId="2" r:id="rId2"/>
    <sheet name="пр 2" sheetId="3" r:id="rId3"/>
    <sheet name="Св.бюдж.роспись" sheetId="4" r:id="rId4"/>
    <sheet name="Ув.о бюдж.ассигн." sheetId="5" r:id="rId5"/>
    <sheet name="Бюджетная роспись ГРБС" sheetId="6" r:id="rId6"/>
    <sheet name="Ув о бюдж ассигн 2" sheetId="7" r:id="rId7"/>
    <sheet name="прил 5" sheetId="8" r:id="rId8"/>
    <sheet name="пр 6 мун внутс заим" sheetId="9" r:id="rId9"/>
    <sheet name="пр 7 источники" sheetId="10" r:id="rId10"/>
  </sheets>
  <externalReferences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<sst xmlns="http://schemas.openxmlformats.org/spreadsheetml/2006/main" count="7240" uniqueCount="394">
  <si>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</si>
  <si>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</si>
  <si>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</si>
  <si>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</si>
  <si>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</si>
  <si>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Сумма</t>
  </si>
  <si>
    <t>ВСЕГО</t>
  </si>
  <si>
    <t>ОБЩЕГОСУДАРСТВЕННЫЕ ВОПРОСЫ</t>
  </si>
  <si>
    <t>01</t>
  </si>
  <si>
    <t>02</t>
  </si>
  <si>
    <t>716</t>
  </si>
  <si>
    <t>Выполнение функций органами местного самоуправления</t>
  </si>
  <si>
    <t>РАСХОДЫ</t>
  </si>
  <si>
    <t>200</t>
  </si>
  <si>
    <t>Прочие выплаты</t>
  </si>
  <si>
    <t>Начисления на выплаты по оплате труда</t>
  </si>
  <si>
    <t>04</t>
  </si>
  <si>
    <t>Прочие расходы</t>
  </si>
  <si>
    <t>300</t>
  </si>
  <si>
    <t>Увеличение стоимости основных средств</t>
  </si>
  <si>
    <t>310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</si>
  <si>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</si>
  <si>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</si>
  <si>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</si>
  <si>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</si>
  <si>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</si>
  <si>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</si>
  <si>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</si>
  <si>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</si>
  <si>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</si>
  <si>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</si>
  <si>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</si>
  <si>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</si>
  <si>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</si>
  <si>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</si>
  <si>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</si>
  <si>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 xml:space="preserve">Культура </t>
  </si>
  <si>
    <t>08</t>
  </si>
  <si>
    <t>Иные межбюджетные трансферты</t>
  </si>
  <si>
    <t>Перечисления другим бюджетам бюджетной системы Российской Федерации</t>
  </si>
  <si>
    <t>07</t>
  </si>
  <si>
    <t>Обеспечение проведения выборов и референдумов</t>
  </si>
  <si>
    <t>13</t>
  </si>
  <si>
    <t>14</t>
  </si>
  <si>
    <t>09</t>
  </si>
  <si>
    <t>НАЦИОНАЛЬНАЯ ЭКОНОМИКА</t>
  </si>
  <si>
    <t>Осуществление органами местного самоуправления полномочий местного значения</t>
  </si>
  <si>
    <t>Обеспечение деятельности в сфере установленных функций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</si>
  <si>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</si>
  <si>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</si>
  <si>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</si>
  <si>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</si>
  <si>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</si>
  <si>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Иные мероприятия в сфере установленных функций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</si>
  <si>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</si>
  <si>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</si>
  <si>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</si>
  <si>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</si>
  <si>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</si>
  <si>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</si>
  <si>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</si>
  <si>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000</t>
  </si>
  <si>
    <t>Уплата налогов, сборов и иных платежей</t>
  </si>
  <si>
    <t>Уплата прочих налогов, сборов и иных платежей</t>
  </si>
  <si>
    <t>870</t>
  </si>
  <si>
    <t>111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</si>
  <si>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</si>
  <si>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</si>
  <si>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242</t>
  </si>
  <si>
    <t>Закупка товаров, работ, услуг в сфере информационно-коммуникационных технологий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</si>
  <si>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</si>
  <si>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Проведение выборов глав муниципального образования</t>
  </si>
  <si>
    <t>Проведение выборов и референдумов</t>
  </si>
  <si>
    <t xml:space="preserve">КЦСР </t>
  </si>
  <si>
    <t>91.1.00.60001</t>
  </si>
  <si>
    <t>91.1.00.60000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</si>
  <si>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</si>
  <si>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</si>
  <si>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</si>
  <si>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</si>
  <si>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</si>
  <si>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</si>
  <si>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</si>
  <si>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</si>
  <si>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</si>
  <si>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</si>
  <si>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</si>
  <si>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</si>
  <si>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</si>
  <si>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</si>
  <si>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</si>
  <si>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</si>
  <si>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</si>
  <si>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</si>
  <si>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</si>
  <si>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</si>
  <si>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</si>
  <si>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</si>
  <si>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</si>
  <si>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</si>
  <si>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</si>
  <si>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</si>
  <si>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</si>
  <si>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</si>
  <si>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</si>
  <si>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</si>
  <si>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</si>
  <si>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</si>
  <si>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</si>
  <si>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</si>
  <si>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</si>
  <si>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</si>
  <si>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</si>
  <si>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</si>
  <si>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</si>
  <si>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</si>
  <si>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</si>
  <si>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</si>
  <si>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</si>
  <si>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</si>
  <si>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</si>
  <si>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</si>
  <si>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91.2.00.73110</t>
  </si>
  <si>
    <t>Обслуживание муниципального долга</t>
  </si>
  <si>
    <t>9110060019</t>
  </si>
  <si>
    <t>730</t>
  </si>
  <si>
    <t>91.4.00.S2370</t>
  </si>
  <si>
    <t>"Функционирование высшего должностного лица субъекта Российской Федерации и муниципального образования"</t>
  </si>
  <si>
    <t>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</si>
  <si>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</si>
  <si>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"Культура, кинематография"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</si>
  <si>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</si>
  <si>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</si>
  <si>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65.2.01.72971</t>
  </si>
  <si>
    <t>Субсидии местным бюджетам на создание мест (площадок) накопления твердых коммунальных отходов</t>
  </si>
  <si>
    <t>Субсидии на обеспечение развития и укрепления материально-технической базы муниципальных домов культуры в населенных пунктах с числом жителей до 5 тыс. человек</t>
  </si>
  <si>
    <t>20500L4670</t>
  </si>
  <si>
    <t>91.1.00.60109</t>
  </si>
  <si>
    <t>Реализация других функций, связанных с обеспечением национальной бе\зопасности и правоохранительной деятельности</t>
  </si>
  <si>
    <t>Подготовка населения и организаций к действиям в чрезвычайной ситуации в мирное и военное время</t>
  </si>
  <si>
    <t>Реализация мероприятий перечня проектов народных инициатив</t>
  </si>
  <si>
    <t>Строительство, реконструкция, капитальный ремонт в сфере установленных функций</t>
  </si>
  <si>
    <t>Прочие непрограммные мероприятия</t>
  </si>
  <si>
    <t>Доплаты к пенсиям муниципальных служащих</t>
  </si>
  <si>
    <t>247</t>
  </si>
  <si>
    <t>Закупка энергетических ресурсов</t>
  </si>
  <si>
    <t>853</t>
  </si>
  <si>
    <t>850</t>
  </si>
  <si>
    <t>800</t>
  </si>
  <si>
    <t>Уплата  иных платежей</t>
  </si>
  <si>
    <t>Иные бюджетные ассигнования</t>
  </si>
  <si>
    <t xml:space="preserve">НА 2021 ГОД И НА  ПЛАНОВЫЙ ПЕРИОД 2022-2023 ГОДОВ </t>
  </si>
  <si>
    <t xml:space="preserve">Код по бюджетной классификации </t>
  </si>
  <si>
    <t xml:space="preserve">Сумма, рублей </t>
  </si>
  <si>
    <t>ГРБС</t>
  </si>
  <si>
    <t>раздел</t>
  </si>
  <si>
    <t>подраздел</t>
  </si>
  <si>
    <t>Целевая статья</t>
  </si>
  <si>
    <t>Вид расходов</t>
  </si>
  <si>
    <t xml:space="preserve">Текущий финансовый 
год 
</t>
  </si>
  <si>
    <t xml:space="preserve">1 год планового периода </t>
  </si>
  <si>
    <t xml:space="preserve">2 год планового периода </t>
  </si>
  <si>
    <t>Реализация первоочередных мероприятий,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</si>
  <si>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20.2.00.00000</t>
  </si>
  <si>
    <t>20.2.00.S2200</t>
  </si>
  <si>
    <t>Закупка товаров, работ, услуг в целях капитального ремонта государственного (муниципального) имущества» проходят денежные средства, которые потребовались на осуществление различных работ по капитальному ремонту помещений, предполагающих замену и восстановление основных конструкций, деталей и других элементов</t>
  </si>
  <si>
    <t>243</t>
  </si>
  <si>
    <t>СВОДНАЯ БЮДЖЕТНАЯ РОСПИСЬ РАСХОДОВ И ИСТОЧНИКОВ  ФИНАНСИРОВАНИЯ ДЕФИЦИТА БЮДЖЕТА  ЛИСТВЯНСКОГО МУНИЦИПАЛЬНОГО ОБРАЗОВАНИЯ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</si>
  <si>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Бюджетные ассигнования по расходам  бюджета Листвянского МО на 2021 год и на плановый период 2022-2023 годов </t>
    </r>
  </si>
  <si>
    <t xml:space="preserve">Дополни    тельная детализация </t>
  </si>
  <si>
    <t>КОСГУ</t>
  </si>
  <si>
    <t>Уведомление о  бюджетных ассигнованиях (лимитах бюджетных обязательств)</t>
  </si>
  <si>
    <t xml:space="preserve">Наименование главного распорядителя, л/с ______________________________________ </t>
  </si>
  <si>
    <t>211</t>
  </si>
  <si>
    <t>213</t>
  </si>
  <si>
    <t>226</t>
  </si>
  <si>
    <t>212</t>
  </si>
  <si>
    <t>222</t>
  </si>
  <si>
    <t>Прочие несоциальные выплаты персоналу в денежной форме</t>
  </si>
  <si>
    <t>Транспортные услуги</t>
  </si>
  <si>
    <t>Заработная плата</t>
  </si>
  <si>
    <t>Прочие работы, услуги</t>
  </si>
  <si>
    <t>221</t>
  </si>
  <si>
    <t>225</t>
  </si>
  <si>
    <t>346</t>
  </si>
  <si>
    <t>223</t>
  </si>
  <si>
    <t>343</t>
  </si>
  <si>
    <t>345</t>
  </si>
  <si>
    <t>349</t>
  </si>
  <si>
    <t>297</t>
  </si>
  <si>
    <t>296</t>
  </si>
  <si>
    <t>292</t>
  </si>
  <si>
    <t>264</t>
  </si>
  <si>
    <t>231</t>
  </si>
  <si>
    <t>Услуги связи</t>
  </si>
  <si>
    <t>Работы, услуги по содержанию имущества</t>
  </si>
  <si>
    <t>Увеличение стоимости прочих оборотных запасов (материалов)</t>
  </si>
  <si>
    <t>Коммунальные услуги</t>
  </si>
  <si>
    <t>Увеличение стоимости ГСМ</t>
  </si>
  <si>
    <t>Увеличение стоимости мягкого инвентаря</t>
  </si>
  <si>
    <t>Увеличение стоимости прочих оборотных запасов (материалов) одноразового использования</t>
  </si>
  <si>
    <t>Налоги, пошлины и сборы</t>
  </si>
  <si>
    <t>Штрафы за нарушение законодательства о налогах и сборах, законодательства о страховых взносах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</si>
  <si>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</si>
  <si>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</si>
  <si>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</si>
  <si>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</si>
  <si>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</si>
  <si>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</t>
  </si>
  <si>
    <t>Обслуживание внутреннего долга</t>
  </si>
  <si>
    <t xml:space="preserve">Бюджетная роспись расходов главного распорядителя </t>
  </si>
  <si>
    <t xml:space="preserve">Уведомление о бюджетных ассигнованиях (лимитах бюджетных обязательств)   </t>
  </si>
  <si>
    <t xml:space="preserve">Наименование распорядителя (получателя),л/с ___________________________________ 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</si>
  <si>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</si>
  <si>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</si>
  <si>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</si>
  <si>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</si>
  <si>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</si>
  <si>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</si>
  <si>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 xml:space="preserve">Создание мест (площадок) накопления твердых коммунальных отходов </t>
  </si>
  <si>
    <t>20.2.00.S2971</t>
  </si>
  <si>
    <t>2024 год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</si>
  <si>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</si>
  <si>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</si>
  <si>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22.8.00.99033</t>
  </si>
  <si>
    <t>22.8.F2.55551</t>
  </si>
  <si>
    <t>22.8.00.00000</t>
  </si>
  <si>
    <t>22.0.00.00000</t>
  </si>
  <si>
    <t>Программные расходы</t>
  </si>
  <si>
    <t>Мероприятия по формированию современной городской среды</t>
  </si>
  <si>
    <t>22.8.F2.00000</t>
  </si>
  <si>
    <t>Региональный проект Иркутской области "Формирование комфортной городской среды в Иркутской области"</t>
  </si>
  <si>
    <t>Реализация программ Формирование современной городской среды (в рамках регионального проекта)</t>
  </si>
  <si>
    <t>20.2.00.S2430</t>
  </si>
  <si>
    <t>Мероприятия, по строительству, реконструкции и модернизации объектов водоснабжения, водоотведения и очистке сточных вод, в том числе на разработку проектной документации, а также на приобретение указанных объектов в муниципальную собственность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</si>
  <si>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результыте деятельности казенных учреждений</t>
  </si>
  <si>
    <t>831</t>
  </si>
  <si>
    <t>20.3.00.99003</t>
  </si>
  <si>
    <t>20.3.00.99000</t>
  </si>
  <si>
    <t>Реализация мероприятий федеральной целевой программы "Чистая вода"(проектно-изыскательские работы)</t>
  </si>
  <si>
    <t>22.1.00.S2913</t>
  </si>
  <si>
    <t>22.1.00.00000</t>
  </si>
  <si>
    <t>Целевые программы муниципальных образований (Обеспечение комплексного пространственного и территориального развития Листвянского муниципального образования на 2020-2023гг")</t>
  </si>
  <si>
    <t>Подготовка проектов документов градостроительного зонирования</t>
  </si>
  <si>
    <t>2025 год</t>
  </si>
  <si>
    <t>адм</t>
  </si>
  <si>
    <t>тех</t>
  </si>
  <si>
    <t>вспом</t>
  </si>
  <si>
    <t>пож</t>
  </si>
  <si>
    <t>Приложение №2</t>
  </si>
  <si>
    <t>Функциональная статья</t>
  </si>
  <si>
    <t>РАСПРЕДЕЛЕНИЕ РАСХОДОВ МЕСТНОГО БЮДЖЕТА ПО РАЗДЕЛАМ РАСХОДОВ БЮДЖЕТОВ  РОССИЙСКОЙ ФЕДЕРАЦИИ</t>
  </si>
  <si>
    <t>КУЛЬТУРА, КИНЕМАТОГРАФИЯ</t>
  </si>
  <si>
    <t>ПЕНСИОННОЕ ОБЕСПЕЧЕНИЕ</t>
  </si>
  <si>
    <t>ОБСЛУЖИВАНИЕ ГОСУДАРСТВЕННОГО И МУНИЦИПАЛЬНОГО ДОЛГА</t>
  </si>
  <si>
    <t>МЕЖБЮДЖЕТНЫЕ ТРАНСФЕРТЫ</t>
  </si>
  <si>
    <t>(тыс.руб.)</t>
  </si>
  <si>
    <t>Приложение №3</t>
  </si>
  <si>
    <t>РАСПРЕДЕЛЕНИЕ РАСХОДОВ МЕСТНОГО БЮДЖЕТА ПО РАЗДЕЛАМ, ПОДРАЗДЕЛАМ,ЦЕЛЕВЫМ СТАТЬЯМ И ВИДАМ РАСХОДОВ БЮДЖЕТОВ РФ</t>
  </si>
  <si>
    <t>Наименование</t>
  </si>
  <si>
    <t>РЗ</t>
  </si>
  <si>
    <t>Пр</t>
  </si>
  <si>
    <t>ЦСР</t>
  </si>
  <si>
    <t xml:space="preserve">Сумма на 2024 год </t>
  </si>
  <si>
    <t>00</t>
  </si>
  <si>
    <t>0000000000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</si>
  <si>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</si>
  <si>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</si>
  <si>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9110060001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</si>
  <si>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</si>
  <si>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</si>
  <si>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9120073150</t>
  </si>
  <si>
    <t>Резервный фонд местных администраций</t>
  </si>
  <si>
    <t>9110060004</t>
  </si>
  <si>
    <t>Фонд компенсаций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</si>
  <si>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</si>
  <si>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</si>
  <si>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9130051180</t>
  </si>
  <si>
    <t>Дорожное хозяйство</t>
  </si>
  <si>
    <t>Дорожный фонд муниципального образования</t>
  </si>
  <si>
    <t>2010099000</t>
  </si>
  <si>
    <t>Поддержка коммунального хозяйства</t>
  </si>
  <si>
    <t>9110060101</t>
  </si>
  <si>
    <t>9110060105</t>
  </si>
  <si>
    <t>Мероприятия народных инициатив</t>
  </si>
  <si>
    <t>91400S2370</t>
  </si>
  <si>
    <t>Обеспечение деятельности подведомственных учреждений</t>
  </si>
  <si>
    <t>Выполнение функций бюджетными учреждениями</t>
  </si>
  <si>
    <t>Процентные платежи по муниципальному долгу</t>
  </si>
  <si>
    <t>9110060020</t>
  </si>
  <si>
    <t>Администрация Листвянского муниципального образования-Администрация городского поселения</t>
  </si>
  <si>
    <t xml:space="preserve">Сумма на 2025 год </t>
  </si>
  <si>
    <t>9120073110</t>
  </si>
  <si>
    <t>9110060006</t>
  </si>
  <si>
    <t>9110060007</t>
  </si>
  <si>
    <t>Поддержка жилищного хозяйства</t>
  </si>
  <si>
    <t>9110060008</t>
  </si>
  <si>
    <t>9110060109</t>
  </si>
  <si>
    <t>20200S2971</t>
  </si>
  <si>
    <t>2050060015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</si>
  <si>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</t>
  </si>
  <si>
    <t>ВЕДОМСТВЕННАЯ СТРУКТУРА РАСХОДОВ МЕСТНОГО БЮДЖЕТА</t>
  </si>
  <si>
    <t xml:space="preserve">Программа муниципальных внутренних заимствований Листвянского муниципального образования </t>
  </si>
  <si>
    <t>(тыс. рублей)</t>
  </si>
  <si>
    <t>Объем привлечения в 2024 году</t>
  </si>
  <si>
    <t>Объем погашения в 2024 году</t>
  </si>
  <si>
    <t>Объем заимствований, всего</t>
  </si>
  <si>
    <t>в том числе:</t>
  </si>
  <si>
    <t>Виды долговых обязательств</t>
  </si>
  <si>
    <t>Верхний предел муниципального долга на 01.01.2024 года</t>
  </si>
  <si>
    <t>Верхний предел муниципального долга на 01.01.2025 года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</si>
  <si>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</si>
  <si>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</si>
  <si>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__ лет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</si>
  <si>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</si>
  <si>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</si>
  <si>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</si>
  <si>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</si>
  <si>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</si>
  <si>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</si>
  <si>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к решению Думы</t>
  </si>
  <si>
    <t>Код бюджетной классификации</t>
  </si>
  <si>
    <t>Источники финансирования дефицита бюджетов-всего</t>
  </si>
  <si>
    <t>000 01 00 00 00 00 0000 000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</si>
  <si>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</si>
  <si>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</si>
  <si>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</si>
  <si>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</si>
  <si>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</si>
  <si>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кредитов от кредитных организаций бюджетами городских поселений в валюте Российской Федерации</t>
  </si>
  <si>
    <t>716 01 02 00 00 13 0000 710</t>
  </si>
  <si>
    <t>Погашение кредитов от кредитных организаций в валюте Российской Федерации</t>
  </si>
  <si>
    <t>000 01 02 00 00 00 0000 800</t>
  </si>
  <si>
    <t>Погашение бюджетами городских поселений кредитов от кредитных организаций в валюте Российской Федерации</t>
  </si>
  <si>
    <t>716 01 02 00 00 13 0000 810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</si>
  <si>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</si>
  <si>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</si>
  <si>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</si>
  <si>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</si>
  <si>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</si>
  <si>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716 01 03 01 00 13 0000 710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</si>
  <si>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</si>
  <si>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</si>
  <si>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</si>
  <si>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716 01 03 01 00 13 0000 810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</si>
  <si>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</si>
  <si>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</si>
  <si>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</si>
  <si>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</si>
  <si>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</si>
  <si>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</si>
  <si>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</si>
  <si>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</si>
  <si>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городскогопоселения</t>
  </si>
  <si>
    <t>716 01 05 02 01 13 0000 510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</si>
  <si>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</si>
  <si>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</si>
  <si>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</si>
  <si>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</si>
  <si>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</si>
  <si>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</si>
  <si>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городского поселения</t>
  </si>
  <si>
    <t>716 01 05 02 01 13 0000 610</t>
  </si>
  <si>
    <t xml:space="preserve"> Источники внутреннего финансирования
 дефицита  бюджета Листвянского муниципального образования </t>
  </si>
  <si>
    <t>Приложение №6</t>
  </si>
  <si>
    <t>Приложение №7</t>
  </si>
  <si>
    <t>№</t>
  </si>
  <si>
    <t>Наименование программы</t>
  </si>
  <si>
    <t xml:space="preserve">Исполнители </t>
  </si>
  <si>
    <t>Бюджетная классификация</t>
  </si>
  <si>
    <t>РзПр</t>
  </si>
  <si>
    <t>ВР</t>
  </si>
  <si>
    <t>1</t>
  </si>
  <si>
    <t>Целевые программы муниципальных образований (Целевая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</si>
  <si>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Администрация Листвянского муниципального образования</t>
  </si>
  <si>
    <t>0409</t>
  </si>
  <si>
    <t>2</t>
  </si>
  <si>
    <t>Муниципальная программа "Поддержка, сохранение и развитие культуры в Листвянском муниципальном образовании"</t>
  </si>
  <si>
    <t>0801</t>
  </si>
  <si>
    <t>Итого  по программам</t>
  </si>
  <si>
    <t>Приложение №5</t>
  </si>
  <si>
    <t>Субсидии на строительство,реконструкцию и модернизацию объектов водоснабжения, водоотведения и очистки сточных вод, в том числе разработку проектной документации, а также на приобретение указанных объектов в муниципальную собственность</t>
  </si>
  <si>
    <t xml:space="preserve">ГО и ЧС </t>
  </si>
  <si>
    <t>террор</t>
  </si>
  <si>
    <t>КСП</t>
  </si>
  <si>
    <t>ПСЭР</t>
  </si>
  <si>
    <t xml:space="preserve">          к проекту решения Думы                                                                                                                               Бюджет на 2024 год и плановый период 2025-2026 годы </t>
  </si>
  <si>
    <t>2026 год</t>
  </si>
  <si>
    <t xml:space="preserve">Сумма на 2026 год </t>
  </si>
  <si>
    <t>Объем привлечения в 2026 году</t>
  </si>
  <si>
    <t>Объем погашения в 2026 году</t>
  </si>
  <si>
    <t>Верхний предел муниципального долга на 01.01.2027 года</t>
  </si>
  <si>
    <t>РАСПРЕДЕЛЕНИЕ БЮДЖЕТНЫХ АССИГНОВАНИЙ НА РЕАЛИЗАЦИЮ ЦЕЛЕВЫХ ПРОГРАММ ЛИСТВЯНСКОГО МУНИЦИПАЛЬНОГО ОБРАЗОВАНИЯ НА 2024 ГОД И ПЛАНОВЫЙ ПЕРИОД 2025-2026 ГОДЫ</t>
  </si>
  <si>
    <t>жил.пом малоимущие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</si>
</sst>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0.000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?"/>
    <numFmt numFmtId="195" formatCode="0.0000000"/>
  </numFmts>
  <fonts count="96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8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8"/>
      <color indexed="18"/>
      <name val="Arial Cyr"/>
      <family val="0"/>
    </font>
    <font>
      <i/>
      <sz val="8"/>
      <color indexed="18"/>
      <name val="Arial"/>
      <family val="2"/>
    </font>
    <font>
      <i/>
      <sz val="10"/>
      <color indexed="18"/>
      <name val="Arial Cyr"/>
      <family val="0"/>
    </font>
    <font>
      <b/>
      <i/>
      <sz val="8"/>
      <color indexed="18"/>
      <name val="Arial Cyr"/>
      <family val="2"/>
    </font>
    <font>
      <i/>
      <sz val="10"/>
      <color indexed="18"/>
      <name val="Arial"/>
      <family val="2"/>
    </font>
    <font>
      <b/>
      <i/>
      <sz val="10"/>
      <color indexed="18"/>
      <name val="Arial Cyr"/>
      <family val="0"/>
    </font>
    <font>
      <b/>
      <i/>
      <sz val="8"/>
      <color indexed="18"/>
      <name val="Arial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8"/>
      <color theme="3" tint="-0.24997000396251678"/>
      <name val="Arial Cyr"/>
      <family val="0"/>
    </font>
    <font>
      <i/>
      <sz val="8"/>
      <color theme="3" tint="-0.24997000396251678"/>
      <name val="Arial"/>
      <family val="2"/>
    </font>
    <font>
      <i/>
      <sz val="10"/>
      <color theme="3" tint="-0.24997000396251678"/>
      <name val="Arial Cyr"/>
      <family val="0"/>
    </font>
    <font>
      <b/>
      <i/>
      <sz val="8"/>
      <color theme="3" tint="-0.24997000396251678"/>
      <name val="Arial Cyr"/>
      <family val="2"/>
    </font>
    <font>
      <i/>
      <sz val="10"/>
      <color theme="3" tint="-0.24997000396251678"/>
      <name val="Arial"/>
      <family val="2"/>
    </font>
    <font>
      <b/>
      <i/>
      <sz val="10"/>
      <color theme="3" tint="-0.24997000396251678"/>
      <name val="Arial Cyr"/>
      <family val="0"/>
    </font>
    <font>
      <b/>
      <i/>
      <sz val="8"/>
      <color theme="3" tint="-0.2499700039625167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0">
      <alignment/>
      <protection/>
    </xf>
    <xf numFmtId="0" fontId="22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5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49" fontId="15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3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0" fontId="26" fillId="32" borderId="10" xfId="0" applyFont="1" applyFill="1" applyBorder="1" applyAlignment="1">
      <alignment horizontal="left" wrapText="1"/>
    </xf>
    <xf numFmtId="49" fontId="23" fillId="32" borderId="10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wrapText="1"/>
    </xf>
    <xf numFmtId="0" fontId="19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wrapText="1"/>
    </xf>
    <xf numFmtId="49" fontId="16" fillId="32" borderId="10" xfId="61" applyNumberFormat="1" applyFont="1" applyFill="1" applyBorder="1" applyAlignment="1">
      <alignment horizontal="center" wrapText="1"/>
    </xf>
    <xf numFmtId="49" fontId="24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15" fillId="0" borderId="14" xfId="0" applyNumberFormat="1" applyFont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183" fontId="1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4" fontId="15" fillId="32" borderId="10" xfId="0" applyNumberFormat="1" applyFont="1" applyFill="1" applyBorder="1" applyAlignment="1">
      <alignment horizontal="center"/>
    </xf>
    <xf numFmtId="184" fontId="1" fillId="32" borderId="10" xfId="0" applyNumberFormat="1" applyFont="1" applyFill="1" applyBorder="1" applyAlignment="1">
      <alignment horizontal="center"/>
    </xf>
    <xf numFmtId="184" fontId="23" fillId="32" borderId="10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1" fillId="0" borderId="10" xfId="0" applyNumberFormat="1" applyFont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wrapText="1"/>
    </xf>
    <xf numFmtId="49" fontId="23" fillId="32" borderId="10" xfId="0" applyNumberFormat="1" applyFont="1" applyFill="1" applyBorder="1" applyAlignment="1">
      <alignment horizontal="center"/>
    </xf>
    <xf numFmtId="49" fontId="23" fillId="32" borderId="14" xfId="0" applyNumberFormat="1" applyFont="1" applyFill="1" applyBorder="1" applyAlignment="1">
      <alignment horizontal="center"/>
    </xf>
    <xf numFmtId="0" fontId="26" fillId="32" borderId="13" xfId="0" applyFont="1" applyFill="1" applyBorder="1" applyAlignment="1">
      <alignment horizontal="center" wrapText="1"/>
    </xf>
    <xf numFmtId="183" fontId="23" fillId="32" borderId="10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83" fontId="1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10" xfId="0" applyFont="1" applyFill="1" applyBorder="1" applyAlignment="1">
      <alignment horizontal="left" wrapText="1"/>
    </xf>
    <xf numFmtId="18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/>
    </xf>
    <xf numFmtId="0" fontId="27" fillId="32" borderId="10" xfId="0" applyFont="1" applyFill="1" applyBorder="1" applyAlignment="1">
      <alignment horizontal="left" wrapText="1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0" fontId="86" fillId="32" borderId="10" xfId="0" applyFont="1" applyFill="1" applyBorder="1" applyAlignment="1">
      <alignment wrapText="1"/>
    </xf>
    <xf numFmtId="49" fontId="86" fillId="32" borderId="10" xfId="0" applyNumberFormat="1" applyFont="1" applyFill="1" applyBorder="1" applyAlignment="1">
      <alignment horizontal="center"/>
    </xf>
    <xf numFmtId="0" fontId="87" fillId="32" borderId="10" xfId="0" applyFont="1" applyFill="1" applyBorder="1" applyAlignment="1">
      <alignment horizontal="center" wrapText="1"/>
    </xf>
    <xf numFmtId="184" fontId="86" fillId="32" borderId="10" xfId="0" applyNumberFormat="1" applyFont="1" applyFill="1" applyBorder="1" applyAlignment="1">
      <alignment horizontal="center"/>
    </xf>
    <xf numFmtId="0" fontId="88" fillId="32" borderId="0" xfId="0" applyFont="1" applyFill="1" applyAlignment="1">
      <alignment/>
    </xf>
    <xf numFmtId="49" fontId="89" fillId="32" borderId="10" xfId="0" applyNumberFormat="1" applyFont="1" applyFill="1" applyBorder="1" applyAlignment="1">
      <alignment horizontal="center"/>
    </xf>
    <xf numFmtId="49" fontId="89" fillId="32" borderId="10" xfId="0" applyNumberFormat="1" applyFont="1" applyFill="1" applyBorder="1" applyAlignment="1">
      <alignment horizontal="center"/>
    </xf>
    <xf numFmtId="0" fontId="90" fillId="0" borderId="10" xfId="0" applyFont="1" applyFill="1" applyBorder="1" applyAlignment="1">
      <alignment horizontal="left" wrapText="1"/>
    </xf>
    <xf numFmtId="49" fontId="89" fillId="0" borderId="10" xfId="0" applyNumberFormat="1" applyFont="1" applyFill="1" applyBorder="1" applyAlignment="1">
      <alignment horizontal="center"/>
    </xf>
    <xf numFmtId="49" fontId="89" fillId="0" borderId="10" xfId="0" applyNumberFormat="1" applyFont="1" applyFill="1" applyBorder="1" applyAlignment="1">
      <alignment horizontal="center"/>
    </xf>
    <xf numFmtId="183" fontId="86" fillId="0" borderId="10" xfId="0" applyNumberFormat="1" applyFont="1" applyFill="1" applyBorder="1" applyAlignment="1">
      <alignment horizontal="center"/>
    </xf>
    <xf numFmtId="0" fontId="87" fillId="32" borderId="10" xfId="0" applyFont="1" applyFill="1" applyBorder="1" applyAlignment="1">
      <alignment horizontal="left" wrapText="1"/>
    </xf>
    <xf numFmtId="0" fontId="88" fillId="0" borderId="0" xfId="0" applyFont="1" applyAlignment="1">
      <alignment/>
    </xf>
    <xf numFmtId="0" fontId="87" fillId="0" borderId="10" xfId="0" applyFont="1" applyFill="1" applyBorder="1" applyAlignment="1">
      <alignment horizontal="left" wrapText="1"/>
    </xf>
    <xf numFmtId="49" fontId="86" fillId="32" borderId="10" xfId="0" applyNumberFormat="1" applyFont="1" applyFill="1" applyBorder="1" applyAlignment="1">
      <alignment horizontal="center"/>
    </xf>
    <xf numFmtId="49" fontId="86" fillId="32" borderId="14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49" fontId="86" fillId="32" borderId="13" xfId="0" applyNumberFormat="1" applyFont="1" applyFill="1" applyBorder="1" applyAlignment="1">
      <alignment horizontal="center"/>
    </xf>
    <xf numFmtId="49" fontId="86" fillId="32" borderId="14" xfId="0" applyNumberFormat="1" applyFont="1" applyFill="1" applyBorder="1" applyAlignment="1">
      <alignment horizontal="center"/>
    </xf>
    <xf numFmtId="0" fontId="87" fillId="32" borderId="13" xfId="0" applyFont="1" applyFill="1" applyBorder="1" applyAlignment="1">
      <alignment horizontal="center" wrapText="1"/>
    </xf>
    <xf numFmtId="183" fontId="89" fillId="32" borderId="10" xfId="0" applyNumberFormat="1" applyFont="1" applyFill="1" applyBorder="1" applyAlignment="1">
      <alignment horizontal="center"/>
    </xf>
    <xf numFmtId="0" fontId="92" fillId="32" borderId="13" xfId="0" applyFont="1" applyFill="1" applyBorder="1" applyAlignment="1">
      <alignment horizontal="center" wrapText="1"/>
    </xf>
    <xf numFmtId="183" fontId="86" fillId="32" borderId="10" xfId="0" applyNumberFormat="1" applyFont="1" applyFill="1" applyBorder="1" applyAlignment="1">
      <alignment horizontal="center"/>
    </xf>
    <xf numFmtId="0" fontId="87" fillId="0" borderId="10" xfId="0" applyFont="1" applyBorder="1" applyAlignment="1">
      <alignment horizontal="left" wrapText="1"/>
    </xf>
    <xf numFmtId="49" fontId="86" fillId="0" borderId="10" xfId="0" applyNumberFormat="1" applyFont="1" applyBorder="1" applyAlignment="1">
      <alignment horizontal="center"/>
    </xf>
    <xf numFmtId="184" fontId="86" fillId="0" borderId="10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9" fontId="86" fillId="32" borderId="14" xfId="0" applyNumberFormat="1" applyFont="1" applyFill="1" applyBorder="1" applyAlignment="1">
      <alignment horizontal="center"/>
    </xf>
    <xf numFmtId="49" fontId="86" fillId="32" borderId="13" xfId="0" applyNumberFormat="1" applyFont="1" applyFill="1" applyBorder="1" applyAlignment="1">
      <alignment horizontal="center"/>
    </xf>
    <xf numFmtId="184" fontId="88" fillId="32" borderId="0" xfId="0" applyNumberFormat="1" applyFont="1" applyFill="1" applyAlignment="1">
      <alignment/>
    </xf>
    <xf numFmtId="184" fontId="0" fillId="0" borderId="0" xfId="0" applyNumberFormat="1" applyAlignment="1">
      <alignment/>
    </xf>
    <xf numFmtId="184" fontId="88" fillId="0" borderId="0" xfId="0" applyNumberFormat="1" applyFont="1" applyAlignment="1">
      <alignment/>
    </xf>
    <xf numFmtId="0" fontId="3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93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18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" fillId="0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10" xfId="0" applyBorder="1" applyAlignment="1">
      <alignment wrapText="1"/>
    </xf>
    <xf numFmtId="183" fontId="1" fillId="0" borderId="0" xfId="0" applyNumberFormat="1" applyFont="1" applyFill="1" applyBorder="1" applyAlignment="1">
      <alignment horizontal="center"/>
    </xf>
    <xf numFmtId="183" fontId="0" fillId="0" borderId="0" xfId="0" applyNumberFormat="1" applyBorder="1" applyAlignment="1">
      <alignment/>
    </xf>
    <xf numFmtId="0" fontId="33" fillId="0" borderId="0" xfId="0" applyFont="1" applyAlignment="1">
      <alignment/>
    </xf>
    <xf numFmtId="3" fontId="15" fillId="0" borderId="15" xfId="0" applyNumberFormat="1" applyFont="1" applyFill="1" applyBorder="1" applyAlignment="1">
      <alignment horizontal="right"/>
    </xf>
    <xf numFmtId="183" fontId="15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/>
    </xf>
    <xf numFmtId="183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83" fontId="34" fillId="0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183" fontId="4" fillId="32" borderId="0" xfId="0" applyNumberFormat="1" applyFont="1" applyFill="1" applyAlignment="1">
      <alignment/>
    </xf>
    <xf numFmtId="9" fontId="0" fillId="0" borderId="0" xfId="0" applyNumberFormat="1" applyAlignment="1">
      <alignment/>
    </xf>
    <xf numFmtId="0" fontId="0" fillId="0" borderId="13" xfId="0" applyFont="1" applyBorder="1" applyAlignment="1">
      <alignment horizontal="center" wrapText="1"/>
    </xf>
    <xf numFmtId="0" fontId="30" fillId="0" borderId="0" xfId="0" applyFont="1" applyFill="1" applyAlignment="1">
      <alignment/>
    </xf>
    <xf numFmtId="0" fontId="37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34" fillId="0" borderId="0" xfId="0" applyFont="1" applyFill="1" applyAlignment="1">
      <alignment horizontal="right"/>
    </xf>
    <xf numFmtId="2" fontId="15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2" fontId="15" fillId="32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24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2" fontId="4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14" fillId="32" borderId="0" xfId="0" applyFont="1" applyFill="1" applyBorder="1" applyAlignment="1">
      <alignment horizontal="left" wrapText="1"/>
    </xf>
    <xf numFmtId="0" fontId="27" fillId="32" borderId="0" xfId="0" applyFont="1" applyFill="1" applyBorder="1" applyAlignment="1">
      <alignment horizontal="left" wrapText="1"/>
    </xf>
    <xf numFmtId="49" fontId="15" fillId="0" borderId="0" xfId="0" applyNumberFormat="1" applyFont="1" applyBorder="1" applyAlignment="1">
      <alignment horizontal="center"/>
    </xf>
    <xf numFmtId="49" fontId="15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15" fillId="32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176" fontId="0" fillId="0" borderId="0" xfId="0" applyNumberFormat="1" applyBorder="1" applyAlignment="1">
      <alignment/>
    </xf>
    <xf numFmtId="0" fontId="30" fillId="0" borderId="10" xfId="0" applyFont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35" fillId="0" borderId="17" xfId="53" applyFont="1" applyFill="1" applyBorder="1" applyAlignment="1">
      <alignment horizontal="center" vertical="top" wrapText="1"/>
      <protection/>
    </xf>
    <xf numFmtId="0" fontId="35" fillId="32" borderId="10" xfId="0" applyFont="1" applyFill="1" applyBorder="1" applyAlignment="1">
      <alignment horizontal="left" vertical="center" wrapText="1" indent="1"/>
    </xf>
    <xf numFmtId="0" fontId="32" fillId="32" borderId="10" xfId="0" applyFont="1" applyFill="1" applyBorder="1" applyAlignment="1">
      <alignment horizontal="left" vertical="center" wrapText="1" indent="1"/>
    </xf>
    <xf numFmtId="0" fontId="35" fillId="32" borderId="10" xfId="53" applyFont="1" applyFill="1" applyBorder="1" applyAlignment="1">
      <alignment horizontal="left" vertical="center" wrapText="1" indent="1"/>
      <protection/>
    </xf>
    <xf numFmtId="0" fontId="32" fillId="32" borderId="10" xfId="53" applyFont="1" applyFill="1" applyBorder="1" applyAlignment="1">
      <alignment horizontal="left" vertical="center" wrapText="1" indent="1"/>
      <protection/>
    </xf>
    <xf numFmtId="0" fontId="35" fillId="32" borderId="10" xfId="0" applyFont="1" applyFill="1" applyBorder="1" applyAlignment="1">
      <alignment horizontal="right" vertical="center" wrapText="1" indent="1"/>
    </xf>
    <xf numFmtId="0" fontId="32" fillId="32" borderId="10" xfId="0" applyFont="1" applyFill="1" applyBorder="1" applyAlignment="1">
      <alignment horizontal="right" vertical="center" wrapText="1" indent="1"/>
    </xf>
    <xf numFmtId="179" fontId="32" fillId="32" borderId="10" xfId="0" applyNumberFormat="1" applyFont="1" applyFill="1" applyBorder="1" applyAlignment="1">
      <alignment horizontal="right" vertical="center" wrapText="1" indent="1"/>
    </xf>
    <xf numFmtId="3" fontId="35" fillId="32" borderId="10" xfId="0" applyNumberFormat="1" applyFont="1" applyFill="1" applyBorder="1" applyAlignment="1">
      <alignment horizontal="right" vertical="center" wrapText="1" indent="1"/>
    </xf>
    <xf numFmtId="3" fontId="35" fillId="32" borderId="10" xfId="0" applyNumberFormat="1" applyFont="1" applyFill="1" applyBorder="1" applyAlignment="1" applyProtection="1">
      <alignment horizontal="right" vertical="center" wrapText="1" indent="1"/>
      <protection/>
    </xf>
    <xf numFmtId="179" fontId="32" fillId="32" borderId="10" xfId="53" applyNumberFormat="1" applyFont="1" applyFill="1" applyBorder="1" applyAlignment="1">
      <alignment horizontal="right" vertical="center" wrapText="1" indent="1"/>
      <protection/>
    </xf>
    <xf numFmtId="179" fontId="32" fillId="32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19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76" fontId="0" fillId="0" borderId="0" xfId="0" applyNumberFormat="1" applyFont="1" applyAlignment="1">
      <alignment/>
    </xf>
    <xf numFmtId="0" fontId="5" fillId="0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19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4" fillId="0" borderId="0" xfId="0" applyFont="1" applyAlignment="1">
      <alignment wrapText="1"/>
    </xf>
    <xf numFmtId="183" fontId="0" fillId="0" borderId="0" xfId="0" applyNumberFormat="1" applyFont="1" applyAlignment="1">
      <alignment/>
    </xf>
    <xf numFmtId="0" fontId="0" fillId="0" borderId="22" xfId="0" applyFont="1" applyFill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23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/>
    </xf>
    <xf numFmtId="3" fontId="35" fillId="32" borderId="10" xfId="53" applyNumberFormat="1" applyFont="1" applyFill="1" applyBorder="1" applyAlignment="1">
      <alignment horizontal="right" vertical="center" wrapText="1" indent="1"/>
      <protection/>
    </xf>
    <xf numFmtId="49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49" fontId="32" fillId="0" borderId="0" xfId="0" applyNumberFormat="1" applyFont="1" applyFill="1" applyBorder="1" applyAlignment="1">
      <alignment horizontal="center" wrapText="1"/>
    </xf>
    <xf numFmtId="3" fontId="32" fillId="0" borderId="0" xfId="0" applyNumberFormat="1" applyFont="1" applyFill="1" applyBorder="1" applyAlignment="1">
      <alignment horizontal="right" wrapText="1"/>
    </xf>
    <xf numFmtId="3" fontId="35" fillId="0" borderId="24" xfId="0" applyNumberFormat="1" applyFont="1" applyFill="1" applyBorder="1" applyAlignment="1">
      <alignment vertical="center" wrapText="1"/>
    </xf>
    <xf numFmtId="49" fontId="35" fillId="0" borderId="17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center" vertical="center" wrapText="1"/>
    </xf>
    <xf numFmtId="49" fontId="32" fillId="0" borderId="26" xfId="0" applyNumberFormat="1" applyFont="1" applyFill="1" applyBorder="1" applyAlignment="1">
      <alignment horizontal="center" vertical="top"/>
    </xf>
    <xf numFmtId="0" fontId="32" fillId="0" borderId="27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/>
    </xf>
    <xf numFmtId="4" fontId="35" fillId="32" borderId="28" xfId="0" applyNumberFormat="1" applyFont="1" applyFill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179" fontId="32" fillId="0" borderId="0" xfId="0" applyNumberFormat="1" applyFont="1" applyFill="1" applyBorder="1" applyAlignment="1">
      <alignment/>
    </xf>
    <xf numFmtId="49" fontId="32" fillId="0" borderId="30" xfId="0" applyNumberFormat="1" applyFont="1" applyFill="1" applyBorder="1" applyAlignment="1">
      <alignment horizontal="center" vertical="top" wrapText="1"/>
    </xf>
    <xf numFmtId="0" fontId="32" fillId="0" borderId="31" xfId="0" applyFont="1" applyFill="1" applyBorder="1" applyAlignment="1">
      <alignment vertical="top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49" fontId="32" fillId="0" borderId="32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vertical="center" wrapText="1"/>
    </xf>
    <xf numFmtId="0" fontId="32" fillId="0" borderId="33" xfId="0" applyFont="1" applyFill="1" applyBorder="1" applyAlignment="1">
      <alignment horizontal="center" vertical="center"/>
    </xf>
    <xf numFmtId="49" fontId="32" fillId="0" borderId="33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/>
    </xf>
    <xf numFmtId="4" fontId="35" fillId="32" borderId="10" xfId="0" applyNumberFormat="1" applyFont="1" applyFill="1" applyBorder="1" applyAlignment="1">
      <alignment horizontal="center" vertical="center"/>
    </xf>
    <xf numFmtId="4" fontId="35" fillId="32" borderId="35" xfId="0" applyNumberFormat="1" applyFont="1" applyFill="1" applyBorder="1" applyAlignment="1">
      <alignment horizontal="center" vertical="center"/>
    </xf>
    <xf numFmtId="4" fontId="35" fillId="32" borderId="32" xfId="0" applyNumberFormat="1" applyFont="1" applyFill="1" applyBorder="1" applyAlignment="1">
      <alignment horizontal="center" vertical="center"/>
    </xf>
    <xf numFmtId="4" fontId="35" fillId="0" borderId="20" xfId="0" applyNumberFormat="1" applyFont="1" applyFill="1" applyBorder="1" applyAlignment="1">
      <alignment horizontal="center" vertical="center"/>
    </xf>
    <xf numFmtId="2" fontId="32" fillId="32" borderId="10" xfId="53" applyNumberFormat="1" applyFont="1" applyFill="1" applyBorder="1" applyAlignment="1">
      <alignment horizontal="right" vertical="center" wrapText="1" indent="1"/>
      <protection/>
    </xf>
    <xf numFmtId="2" fontId="35" fillId="32" borderId="10" xfId="53" applyNumberFormat="1" applyFont="1" applyFill="1" applyBorder="1" applyAlignment="1" applyProtection="1">
      <alignment horizontal="right" vertical="center" wrapText="1" indent="1"/>
      <protection/>
    </xf>
    <xf numFmtId="2" fontId="35" fillId="32" borderId="10" xfId="53" applyNumberFormat="1" applyFont="1" applyFill="1" applyBorder="1" applyAlignment="1">
      <alignment horizontal="right" vertical="center" wrapText="1" indent="1"/>
      <protection/>
    </xf>
    <xf numFmtId="2" fontId="32" fillId="32" borderId="10" xfId="53" applyNumberFormat="1" applyFont="1" applyFill="1" applyBorder="1" applyAlignment="1">
      <alignment horizontal="left" vertical="center" wrapText="1" indent="1"/>
      <protection/>
    </xf>
    <xf numFmtId="2" fontId="32" fillId="32" borderId="10" xfId="0" applyNumberFormat="1" applyFont="1" applyFill="1" applyBorder="1" applyAlignment="1">
      <alignment horizontal="right" vertical="center" wrapText="1" indent="1"/>
    </xf>
    <xf numFmtId="2" fontId="35" fillId="32" borderId="10" xfId="0" applyNumberFormat="1" applyFont="1" applyFill="1" applyBorder="1" applyAlignment="1" applyProtection="1">
      <alignment horizontal="right" vertical="center" wrapText="1" indent="1"/>
      <protection/>
    </xf>
    <xf numFmtId="2" fontId="35" fillId="32" borderId="10" xfId="0" applyNumberFormat="1" applyFont="1" applyFill="1" applyBorder="1" applyAlignment="1">
      <alignment horizontal="right" vertical="center" wrapText="1" indent="1"/>
    </xf>
    <xf numFmtId="2" fontId="4" fillId="0" borderId="18" xfId="0" applyNumberFormat="1" applyFont="1" applyBorder="1" applyAlignment="1">
      <alignment horizontal="center" wrapText="1"/>
    </xf>
    <xf numFmtId="2" fontId="4" fillId="0" borderId="36" xfId="0" applyNumberFormat="1" applyFont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 wrapText="1"/>
    </xf>
    <xf numFmtId="2" fontId="0" fillId="0" borderId="30" xfId="0" applyNumberFormat="1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center" wrapText="1"/>
    </xf>
    <xf numFmtId="2" fontId="0" fillId="0" borderId="30" xfId="0" applyNumberFormat="1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4" fontId="42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4" fontId="39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0" fontId="34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0" fontId="0" fillId="32" borderId="13" xfId="0" applyFill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49" fontId="23" fillId="32" borderId="14" xfId="0" applyNumberFormat="1" applyFont="1" applyFill="1" applyBorder="1" applyAlignment="1">
      <alignment horizontal="center" wrapText="1"/>
    </xf>
    <xf numFmtId="49" fontId="23" fillId="32" borderId="13" xfId="0" applyNumberFormat="1" applyFont="1" applyFill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0" fillId="32" borderId="13" xfId="0" applyFont="1" applyFill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183" fontId="0" fillId="0" borderId="14" xfId="0" applyNumberFormat="1" applyFill="1" applyBorder="1" applyAlignment="1">
      <alignment horizontal="center" vertical="center"/>
    </xf>
    <xf numFmtId="183" fontId="0" fillId="0" borderId="39" xfId="0" applyNumberFormat="1" applyFill="1" applyBorder="1" applyAlignment="1">
      <alignment horizontal="center" vertical="center"/>
    </xf>
    <xf numFmtId="183" fontId="0" fillId="0" borderId="13" xfId="0" applyNumberForma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49" fontId="15" fillId="0" borderId="14" xfId="0" applyNumberFormat="1" applyFont="1" applyBorder="1" applyAlignment="1">
      <alignment horizontal="center" wrapText="1"/>
    </xf>
    <xf numFmtId="49" fontId="1" fillId="32" borderId="40" xfId="0" applyNumberFormat="1" applyFont="1" applyFill="1" applyBorder="1" applyAlignment="1">
      <alignment horizontal="center" wrapText="1"/>
    </xf>
    <xf numFmtId="0" fontId="0" fillId="32" borderId="41" xfId="0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0" fontId="37" fillId="0" borderId="0" xfId="0" applyFont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right"/>
    </xf>
    <xf numFmtId="49" fontId="4" fillId="0" borderId="13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49" fontId="1" fillId="32" borderId="40" xfId="0" applyNumberFormat="1" applyFont="1" applyFill="1" applyBorder="1" applyAlignment="1">
      <alignment horizontal="center" wrapText="1"/>
    </xf>
    <xf numFmtId="0" fontId="0" fillId="32" borderId="41" xfId="0" applyFill="1" applyBorder="1" applyAlignment="1">
      <alignment horizont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95" fillId="0" borderId="0" xfId="0" applyFont="1" applyAlignment="1">
      <alignment horizontal="left" vertical="center"/>
    </xf>
    <xf numFmtId="49" fontId="86" fillId="32" borderId="14" xfId="0" applyNumberFormat="1" applyFont="1" applyFill="1" applyBorder="1" applyAlignment="1">
      <alignment horizontal="center" wrapText="1"/>
    </xf>
    <xf numFmtId="0" fontId="88" fillId="32" borderId="13" xfId="0" applyFont="1" applyFill="1" applyBorder="1" applyAlignment="1">
      <alignment horizontal="center" wrapText="1"/>
    </xf>
    <xf numFmtId="49" fontId="86" fillId="32" borderId="40" xfId="0" applyNumberFormat="1" applyFont="1" applyFill="1" applyBorder="1" applyAlignment="1">
      <alignment horizontal="center" wrapText="1"/>
    </xf>
    <xf numFmtId="0" fontId="88" fillId="32" borderId="41" xfId="0" applyFont="1" applyFill="1" applyBorder="1" applyAlignment="1">
      <alignment horizontal="center" wrapText="1"/>
    </xf>
    <xf numFmtId="49" fontId="86" fillId="32" borderId="14" xfId="0" applyNumberFormat="1" applyFont="1" applyFill="1" applyBorder="1" applyAlignment="1">
      <alignment horizontal="center" wrapText="1"/>
    </xf>
    <xf numFmtId="49" fontId="86" fillId="32" borderId="13" xfId="0" applyNumberFormat="1" applyFont="1" applyFill="1" applyBorder="1" applyAlignment="1">
      <alignment horizontal="center" wrapText="1"/>
    </xf>
    <xf numFmtId="49" fontId="86" fillId="32" borderId="40" xfId="0" applyNumberFormat="1" applyFont="1" applyFill="1" applyBorder="1" applyAlignment="1">
      <alignment horizontal="center" wrapText="1"/>
    </xf>
    <xf numFmtId="49" fontId="86" fillId="0" borderId="14" xfId="0" applyNumberFormat="1" applyFont="1" applyBorder="1" applyAlignment="1">
      <alignment horizontal="center" wrapText="1"/>
    </xf>
    <xf numFmtId="0" fontId="88" fillId="0" borderId="13" xfId="0" applyFont="1" applyBorder="1" applyAlignment="1">
      <alignment horizontal="center" wrapText="1"/>
    </xf>
    <xf numFmtId="49" fontId="86" fillId="0" borderId="13" xfId="0" applyNumberFormat="1" applyFont="1" applyBorder="1" applyAlignment="1">
      <alignment horizontal="center" wrapText="1"/>
    </xf>
    <xf numFmtId="49" fontId="86" fillId="0" borderId="14" xfId="0" applyNumberFormat="1" applyFont="1" applyBorder="1" applyAlignment="1">
      <alignment horizontal="center" wrapText="1"/>
    </xf>
    <xf numFmtId="49" fontId="86" fillId="0" borderId="14" xfId="0" applyNumberFormat="1" applyFont="1" applyFill="1" applyBorder="1" applyAlignment="1">
      <alignment horizontal="center" wrapText="1"/>
    </xf>
    <xf numFmtId="49" fontId="86" fillId="0" borderId="13" xfId="0" applyNumberFormat="1" applyFont="1" applyFill="1" applyBorder="1" applyAlignment="1">
      <alignment horizontal="center" wrapText="1"/>
    </xf>
    <xf numFmtId="49" fontId="86" fillId="32" borderId="13" xfId="0" applyNumberFormat="1" applyFont="1" applyFill="1" applyBorder="1" applyAlignment="1">
      <alignment horizontal="center" wrapText="1"/>
    </xf>
    <xf numFmtId="49" fontId="86" fillId="32" borderId="14" xfId="0" applyNumberFormat="1" applyFont="1" applyFill="1" applyBorder="1" applyAlignment="1">
      <alignment horizontal="center"/>
    </xf>
    <xf numFmtId="49" fontId="86" fillId="32" borderId="13" xfId="0" applyNumberFormat="1" applyFont="1" applyFill="1" applyBorder="1" applyAlignment="1">
      <alignment horizontal="center"/>
    </xf>
    <xf numFmtId="0" fontId="35" fillId="0" borderId="42" xfId="0" applyFont="1" applyFill="1" applyBorder="1" applyAlignment="1">
      <alignment horizontal="left"/>
    </xf>
    <xf numFmtId="0" fontId="35" fillId="0" borderId="33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vertical="center" wrapText="1"/>
    </xf>
    <xf numFmtId="49" fontId="35" fillId="0" borderId="27" xfId="0" applyNumberFormat="1" applyFont="1" applyFill="1" applyBorder="1" applyAlignment="1">
      <alignment horizontal="center" vertical="center"/>
    </xf>
    <xf numFmtId="49" fontId="35" fillId="0" borderId="31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44" xfId="0" applyNumberFormat="1" applyFont="1" applyBorder="1" applyAlignment="1">
      <alignment horizontal="center" wrapText="1"/>
    </xf>
    <xf numFmtId="1" fontId="4" fillId="0" borderId="45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2023-2025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4;&#1071;&#1057;&#1053;&#1048;&#1058;&#1045;&#1051;&#1068;&#1053;&#1040;&#1071;%20&#1047;&#1040;&#1055;&#1048;&#1057;&#1050;&#1040;%20&#1050;%20&#1041;&#1070;&#1044;&#1046;&#1045;&#1058;&#1091;%20&#1085;&#1072;%202023%20&#1072;&#1074;&#1090;&#1086;&#1087;&#1086;&#1076;&#1089;&#1095;&#1077;&#109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2024-206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в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29">
          <cell r="A229" t="str">
            <v>Фонд оплаты труда казенных учреждений и взносы по обязательному социальному страхованию</v>
          </cell>
        </row>
        <row r="230">
          <cell r="A230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в"/>
    </sheetNames>
    <sheetDataSet>
      <sheetData sheetId="0">
        <row r="75">
          <cell r="I75">
            <v>76493.29999999999</v>
          </cell>
          <cell r="J75">
            <v>71482.3</v>
          </cell>
          <cell r="K75">
            <v>59938.6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zoomScale="136" zoomScaleNormal="136" zoomScalePageLayoutView="0" workbookViewId="0" topLeftCell="A100">
      <selection activeCell="J103" sqref="J103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6.00390625" style="167" customWidth="1"/>
    <col min="9" max="9" width="17.00390625" style="167" customWidth="1"/>
    <col min="10" max="10" width="15.25390625" style="167" customWidth="1"/>
    <col min="11" max="11" width="15.75390625" style="0" customWidth="1"/>
    <col min="12" max="12" width="18.625" style="169" customWidth="1"/>
    <col min="13" max="13" width="12.25390625" style="0" customWidth="1"/>
    <col min="14" max="14" width="14.625" style="0" customWidth="1"/>
    <col min="17" max="17" width="19.00390625" style="0" customWidth="1"/>
  </cols>
  <sheetData>
    <row r="1" spans="1:12" ht="19.5" customHeight="1">
      <c r="A1" s="185"/>
      <c r="B1" s="185"/>
      <c r="C1" s="185"/>
      <c r="D1" s="185"/>
      <c r="E1" s="185"/>
      <c r="F1" s="399" t="s">
        <v>300</v>
      </c>
      <c r="G1" s="399"/>
      <c r="H1" s="399"/>
      <c r="I1" s="399"/>
      <c r="J1" s="399"/>
      <c r="K1" s="185"/>
      <c r="L1" s="185"/>
    </row>
    <row r="2" spans="1:12" ht="39" customHeight="1">
      <c r="A2" s="195"/>
      <c r="B2" s="195"/>
      <c r="C2" s="195"/>
      <c r="D2" s="195"/>
      <c r="E2" s="445" t="s">
        <v>386</v>
      </c>
      <c r="F2" s="445"/>
      <c r="G2" s="445"/>
      <c r="H2" s="445"/>
      <c r="I2" s="445"/>
      <c r="J2" s="445"/>
      <c r="K2" s="195"/>
      <c r="L2" s="195"/>
    </row>
    <row r="3" spans="1:10" ht="24.75" customHeight="1">
      <c r="A3" s="405" t="s">
        <v>301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2.75" customHeight="1">
      <c r="A4" s="421"/>
      <c r="B4" s="421"/>
      <c r="C4" s="421"/>
      <c r="D4" s="421"/>
      <c r="E4" s="421"/>
      <c r="F4" s="421"/>
      <c r="G4" s="421"/>
      <c r="H4" s="421"/>
      <c r="I4" s="421"/>
      <c r="J4" s="421"/>
    </row>
    <row r="5" spans="1:10" ht="0.75" customHeight="1">
      <c r="A5" s="421"/>
      <c r="B5" s="421"/>
      <c r="C5" s="421"/>
      <c r="D5" s="421"/>
      <c r="E5" s="421"/>
      <c r="F5" s="421"/>
      <c r="G5" s="421"/>
      <c r="H5" s="421"/>
      <c r="I5" s="421"/>
      <c r="J5" s="421"/>
    </row>
    <row r="6" ht="12.75">
      <c r="J6" s="199" t="s">
        <v>256</v>
      </c>
    </row>
    <row r="7" spans="1:10" ht="24" customHeight="1">
      <c r="A7" s="426" t="s">
        <v>0</v>
      </c>
      <c r="B7" s="425" t="s">
        <v>1</v>
      </c>
      <c r="C7" s="425"/>
      <c r="D7" s="425"/>
      <c r="E7" s="425"/>
      <c r="F7" s="425"/>
      <c r="G7" s="425"/>
      <c r="H7" s="422" t="s">
        <v>5</v>
      </c>
      <c r="I7" s="423"/>
      <c r="J7" s="424"/>
    </row>
    <row r="8" spans="1:10" ht="119.25" customHeight="1">
      <c r="A8" s="426"/>
      <c r="B8" s="43" t="s">
        <v>2</v>
      </c>
      <c r="C8" s="42" t="s">
        <v>3</v>
      </c>
      <c r="D8" s="43" t="s">
        <v>4</v>
      </c>
      <c r="E8" s="430" t="s">
        <v>73</v>
      </c>
      <c r="F8" s="431"/>
      <c r="G8" s="42" t="s">
        <v>82</v>
      </c>
      <c r="H8" s="165" t="s">
        <v>221</v>
      </c>
      <c r="I8" s="165" t="s">
        <v>244</v>
      </c>
      <c r="J8" s="165" t="s">
        <v>387</v>
      </c>
    </row>
    <row r="9" spans="1:10" ht="12.75">
      <c r="A9" s="1">
        <v>1</v>
      </c>
      <c r="B9" s="1">
        <v>2</v>
      </c>
      <c r="C9" s="1">
        <v>3</v>
      </c>
      <c r="D9" s="1">
        <v>4</v>
      </c>
      <c r="E9" s="406">
        <v>5</v>
      </c>
      <c r="F9" s="407"/>
      <c r="G9" s="1">
        <v>7</v>
      </c>
      <c r="H9" s="166">
        <v>8</v>
      </c>
      <c r="I9" s="166">
        <v>9</v>
      </c>
      <c r="J9" s="166">
        <v>10</v>
      </c>
    </row>
    <row r="10" spans="1:13" s="286" customFormat="1" ht="19.5" customHeight="1">
      <c r="A10" s="284" t="s">
        <v>6</v>
      </c>
      <c r="B10" s="285"/>
      <c r="C10" s="285"/>
      <c r="D10" s="285"/>
      <c r="E10" s="427"/>
      <c r="F10" s="428"/>
      <c r="G10" s="285"/>
      <c r="H10" s="391">
        <f>H11+H73+H116+H179+H100+H214+H83+H201+H211</f>
        <v>79920.548834</v>
      </c>
      <c r="I10" s="391">
        <f>I11+I73+I116+I179+I100+I214+I83+I201+I211</f>
        <v>73327.78961400001</v>
      </c>
      <c r="J10" s="391">
        <f>J11+J73+J116+J179+J100+J214+J83+J201+J211</f>
        <v>60617.967614</v>
      </c>
      <c r="L10" s="389">
        <f>I10*2.5%</f>
        <v>1833.1947403500003</v>
      </c>
      <c r="M10" s="390">
        <f>J10*5%</f>
        <v>3030.8983807000004</v>
      </c>
    </row>
    <row r="11" spans="1:12" ht="18" customHeight="1">
      <c r="A11" s="7" t="s">
        <v>7</v>
      </c>
      <c r="B11" s="12">
        <v>716</v>
      </c>
      <c r="C11" s="16" t="s">
        <v>8</v>
      </c>
      <c r="D11" s="20"/>
      <c r="E11" s="408"/>
      <c r="F11" s="407"/>
      <c r="G11" s="20"/>
      <c r="H11" s="275">
        <f>H12+H20+H29+H67+H60</f>
        <v>21133.033614</v>
      </c>
      <c r="I11" s="275">
        <f>I12+I20+I29+I67+I60</f>
        <v>21183.033614</v>
      </c>
      <c r="J11" s="275">
        <f>J12+J20+J29+J67+J60</f>
        <v>21183.033614</v>
      </c>
      <c r="L11" s="180"/>
    </row>
    <row r="12" spans="1:10" ht="51.75" customHeight="1">
      <c r="A12" s="18" t="s">
        <v>127</v>
      </c>
      <c r="B12" s="12">
        <v>716</v>
      </c>
      <c r="C12" s="16" t="s">
        <v>8</v>
      </c>
      <c r="D12" s="16" t="s">
        <v>9</v>
      </c>
      <c r="E12" s="417" t="s">
        <v>80</v>
      </c>
      <c r="F12" s="418"/>
      <c r="G12" s="16" t="s">
        <v>61</v>
      </c>
      <c r="H12" s="275">
        <f>H15</f>
        <v>2342.111814</v>
      </c>
      <c r="I12" s="275">
        <f>I15</f>
        <v>2342.111814</v>
      </c>
      <c r="J12" s="275">
        <f>J15</f>
        <v>2342.111814</v>
      </c>
    </row>
    <row r="13" spans="1:10" ht="27" customHeight="1">
      <c r="A13" s="26" t="s">
        <v>79</v>
      </c>
      <c r="B13" s="1">
        <v>716</v>
      </c>
      <c r="C13" s="6" t="s">
        <v>8</v>
      </c>
      <c r="D13" s="6" t="s">
        <v>9</v>
      </c>
      <c r="E13" s="400" t="s">
        <v>81</v>
      </c>
      <c r="F13" s="401"/>
      <c r="G13" s="6" t="s">
        <v>61</v>
      </c>
      <c r="H13" s="276">
        <f>H15</f>
        <v>2342.111814</v>
      </c>
      <c r="I13" s="276">
        <f>I15</f>
        <v>2342.111814</v>
      </c>
      <c r="J13" s="276">
        <f>J15</f>
        <v>2342.111814</v>
      </c>
    </row>
    <row r="14" spans="1:10" ht="40.5" customHeight="1">
      <c r="A14" s="26" t="s">
        <v>83</v>
      </c>
      <c r="B14" s="1">
        <v>716</v>
      </c>
      <c r="C14" s="6" t="s">
        <v>8</v>
      </c>
      <c r="D14" s="6" t="s">
        <v>9</v>
      </c>
      <c r="E14" s="400" t="s">
        <v>81</v>
      </c>
      <c r="F14" s="401"/>
      <c r="G14" s="6" t="s">
        <v>61</v>
      </c>
      <c r="H14" s="276">
        <f>H15</f>
        <v>2342.111814</v>
      </c>
      <c r="I14" s="276">
        <f aca="true" t="shared" si="0" ref="I14:J16">I15</f>
        <v>2342.111814</v>
      </c>
      <c r="J14" s="276">
        <f t="shared" si="0"/>
        <v>2342.111814</v>
      </c>
    </row>
    <row r="15" spans="1:10" ht="38.25">
      <c r="A15" s="72" t="s">
        <v>46</v>
      </c>
      <c r="B15" s="96">
        <v>716</v>
      </c>
      <c r="C15" s="54" t="s">
        <v>8</v>
      </c>
      <c r="D15" s="54" t="s">
        <v>9</v>
      </c>
      <c r="E15" s="403" t="s">
        <v>75</v>
      </c>
      <c r="F15" s="404"/>
      <c r="G15" s="54" t="s">
        <v>61</v>
      </c>
      <c r="H15" s="276">
        <f>H16</f>
        <v>2342.111814</v>
      </c>
      <c r="I15" s="276">
        <f t="shared" si="0"/>
        <v>2342.111814</v>
      </c>
      <c r="J15" s="276">
        <f t="shared" si="0"/>
        <v>2342.111814</v>
      </c>
    </row>
    <row r="16" spans="1:10" ht="22.5">
      <c r="A16" s="56" t="s">
        <v>47</v>
      </c>
      <c r="B16" s="54" t="s">
        <v>10</v>
      </c>
      <c r="C16" s="54" t="s">
        <v>8</v>
      </c>
      <c r="D16" s="54" t="s">
        <v>9</v>
      </c>
      <c r="E16" s="403" t="s">
        <v>74</v>
      </c>
      <c r="F16" s="404"/>
      <c r="G16" s="54" t="s">
        <v>61</v>
      </c>
      <c r="H16" s="276">
        <f>H17</f>
        <v>2342.111814</v>
      </c>
      <c r="I16" s="276">
        <f t="shared" si="0"/>
        <v>2342.111814</v>
      </c>
      <c r="J16" s="276">
        <f t="shared" si="0"/>
        <v>2342.111814</v>
      </c>
    </row>
    <row r="17" spans="1:10" ht="27.75" customHeight="1">
      <c r="A17" s="56" t="s">
        <v>85</v>
      </c>
      <c r="B17" s="54" t="s">
        <v>10</v>
      </c>
      <c r="C17" s="54" t="s">
        <v>8</v>
      </c>
      <c r="D17" s="54" t="s">
        <v>9</v>
      </c>
      <c r="E17" s="403" t="s">
        <v>74</v>
      </c>
      <c r="F17" s="404"/>
      <c r="G17" s="54" t="s">
        <v>78</v>
      </c>
      <c r="H17" s="276">
        <f>H19+H18</f>
        <v>2342.111814</v>
      </c>
      <c r="I17" s="276">
        <f>I19+I18</f>
        <v>2342.111814</v>
      </c>
      <c r="J17" s="276">
        <f>J19+J18</f>
        <v>2342.111814</v>
      </c>
    </row>
    <row r="18" spans="1:12" s="55" customFormat="1" ht="34.5" customHeight="1">
      <c r="A18" s="56" t="s">
        <v>86</v>
      </c>
      <c r="B18" s="54" t="s">
        <v>10</v>
      </c>
      <c r="C18" s="54" t="s">
        <v>8</v>
      </c>
      <c r="D18" s="54" t="s">
        <v>9</v>
      </c>
      <c r="E18" s="403" t="s">
        <v>74</v>
      </c>
      <c r="F18" s="404"/>
      <c r="G18" s="54" t="s">
        <v>57</v>
      </c>
      <c r="H18" s="277">
        <v>1798.857</v>
      </c>
      <c r="I18" s="277">
        <v>1798.857</v>
      </c>
      <c r="J18" s="277">
        <v>1798.857</v>
      </c>
      <c r="L18" s="170"/>
    </row>
    <row r="19" spans="1:12" s="55" customFormat="1" ht="16.5" customHeight="1">
      <c r="A19" s="56" t="s">
        <v>15</v>
      </c>
      <c r="B19" s="54" t="s">
        <v>10</v>
      </c>
      <c r="C19" s="54" t="s">
        <v>8</v>
      </c>
      <c r="D19" s="54" t="s">
        <v>9</v>
      </c>
      <c r="E19" s="403" t="s">
        <v>74</v>
      </c>
      <c r="F19" s="404"/>
      <c r="G19" s="54" t="s">
        <v>77</v>
      </c>
      <c r="H19" s="277">
        <f>H18*30.2%</f>
        <v>543.254814</v>
      </c>
      <c r="I19" s="277">
        <f>I18*30.2%</f>
        <v>543.254814</v>
      </c>
      <c r="J19" s="277">
        <f>J18*30.2%</f>
        <v>543.254814</v>
      </c>
      <c r="L19" s="170"/>
    </row>
    <row r="20" spans="1:12" s="40" customFormat="1" ht="66.75" customHeight="1" hidden="1">
      <c r="A20" s="52" t="s">
        <v>128</v>
      </c>
      <c r="B20" s="16">
        <v>716</v>
      </c>
      <c r="C20" s="16" t="s">
        <v>8</v>
      </c>
      <c r="D20" s="16" t="s">
        <v>28</v>
      </c>
      <c r="E20" s="432" t="s">
        <v>80</v>
      </c>
      <c r="F20" s="418"/>
      <c r="G20" s="16" t="s">
        <v>61</v>
      </c>
      <c r="H20" s="279">
        <f>H23</f>
        <v>1000</v>
      </c>
      <c r="I20" s="279">
        <f>I23</f>
        <v>1000</v>
      </c>
      <c r="J20" s="279">
        <f>J23</f>
        <v>1000</v>
      </c>
      <c r="L20" s="171"/>
    </row>
    <row r="21" spans="1:12" s="49" customFormat="1" ht="30" customHeight="1" hidden="1">
      <c r="A21" s="88" t="s">
        <v>79</v>
      </c>
      <c r="B21" s="6">
        <v>716</v>
      </c>
      <c r="C21" s="6" t="s">
        <v>8</v>
      </c>
      <c r="D21" s="6" t="s">
        <v>28</v>
      </c>
      <c r="E21" s="408" t="s">
        <v>81</v>
      </c>
      <c r="F21" s="407"/>
      <c r="G21" s="6" t="s">
        <v>61</v>
      </c>
      <c r="H21" s="277">
        <f aca="true" t="shared" si="1" ref="H21:J22">H23</f>
        <v>1000</v>
      </c>
      <c r="I21" s="277">
        <f t="shared" si="1"/>
        <v>1000</v>
      </c>
      <c r="J21" s="277">
        <f t="shared" si="1"/>
        <v>1000</v>
      </c>
      <c r="L21" s="172"/>
    </row>
    <row r="22" spans="1:12" s="49" customFormat="1" ht="42" customHeight="1" hidden="1">
      <c r="A22" s="88" t="s">
        <v>83</v>
      </c>
      <c r="B22" s="6">
        <v>716</v>
      </c>
      <c r="C22" s="6" t="s">
        <v>8</v>
      </c>
      <c r="D22" s="6" t="s">
        <v>28</v>
      </c>
      <c r="E22" s="408" t="s">
        <v>81</v>
      </c>
      <c r="F22" s="407"/>
      <c r="G22" s="6" t="s">
        <v>61</v>
      </c>
      <c r="H22" s="277">
        <f t="shared" si="1"/>
        <v>1000</v>
      </c>
      <c r="I22" s="277">
        <f t="shared" si="1"/>
        <v>1000</v>
      </c>
      <c r="J22" s="277">
        <f t="shared" si="1"/>
        <v>1000</v>
      </c>
      <c r="L22" s="172"/>
    </row>
    <row r="23" spans="1:10" ht="43.5" customHeight="1">
      <c r="A23" s="18" t="s">
        <v>46</v>
      </c>
      <c r="B23" s="16">
        <v>716</v>
      </c>
      <c r="C23" s="16" t="s">
        <v>8</v>
      </c>
      <c r="D23" s="16" t="s">
        <v>28</v>
      </c>
      <c r="E23" s="417" t="s">
        <v>75</v>
      </c>
      <c r="F23" s="418"/>
      <c r="G23" s="16" t="s">
        <v>61</v>
      </c>
      <c r="H23" s="279">
        <f>H24</f>
        <v>1000</v>
      </c>
      <c r="I23" s="279">
        <f>I24</f>
        <v>1000</v>
      </c>
      <c r="J23" s="279">
        <f>J24</f>
        <v>1000</v>
      </c>
    </row>
    <row r="24" spans="1:10" ht="39.75" customHeight="1">
      <c r="A24" s="8" t="s">
        <v>47</v>
      </c>
      <c r="B24" s="6">
        <v>716</v>
      </c>
      <c r="C24" s="6" t="s">
        <v>8</v>
      </c>
      <c r="D24" s="6" t="s">
        <v>28</v>
      </c>
      <c r="E24" s="408" t="s">
        <v>74</v>
      </c>
      <c r="F24" s="409"/>
      <c r="G24" s="6" t="s">
        <v>61</v>
      </c>
      <c r="H24" s="277">
        <f>H26</f>
        <v>1000</v>
      </c>
      <c r="I24" s="277">
        <f>I26</f>
        <v>1000</v>
      </c>
      <c r="J24" s="277">
        <f>J26</f>
        <v>1000</v>
      </c>
    </row>
    <row r="25" spans="1:10" ht="42.75" customHeight="1" hidden="1">
      <c r="A25" s="8"/>
      <c r="B25" s="6"/>
      <c r="C25" s="6"/>
      <c r="D25" s="6"/>
      <c r="E25" s="408"/>
      <c r="F25" s="409"/>
      <c r="G25" s="6"/>
      <c r="H25" s="276"/>
      <c r="I25" s="276"/>
      <c r="J25" s="276"/>
    </row>
    <row r="26" spans="1:10" ht="34.5" customHeight="1">
      <c r="A26" s="56" t="s">
        <v>87</v>
      </c>
      <c r="B26" s="69" t="s">
        <v>10</v>
      </c>
      <c r="C26" s="69" t="s">
        <v>8</v>
      </c>
      <c r="D26" s="69" t="s">
        <v>28</v>
      </c>
      <c r="E26" s="429" t="s">
        <v>74</v>
      </c>
      <c r="F26" s="419"/>
      <c r="G26" s="66" t="s">
        <v>13</v>
      </c>
      <c r="H26" s="275">
        <f>H28</f>
        <v>1000</v>
      </c>
      <c r="I26" s="275">
        <f>I28</f>
        <v>1000</v>
      </c>
      <c r="J26" s="275">
        <f>J28</f>
        <v>1000</v>
      </c>
    </row>
    <row r="27" spans="1:10" ht="42" customHeight="1">
      <c r="A27" s="56" t="s">
        <v>94</v>
      </c>
      <c r="B27" s="54" t="s">
        <v>10</v>
      </c>
      <c r="C27" s="54" t="s">
        <v>8</v>
      </c>
      <c r="D27" s="54" t="s">
        <v>28</v>
      </c>
      <c r="E27" s="403" t="s">
        <v>74</v>
      </c>
      <c r="F27" s="404"/>
      <c r="G27" s="54" t="s">
        <v>89</v>
      </c>
      <c r="H27" s="276">
        <f>H28</f>
        <v>1000</v>
      </c>
      <c r="I27" s="276">
        <f>I28</f>
        <v>1000</v>
      </c>
      <c r="J27" s="276">
        <f>J28</f>
        <v>1000</v>
      </c>
    </row>
    <row r="28" spans="1:10" ht="42" customHeight="1">
      <c r="A28" s="56" t="s">
        <v>90</v>
      </c>
      <c r="B28" s="54" t="s">
        <v>10</v>
      </c>
      <c r="C28" s="54" t="s">
        <v>8</v>
      </c>
      <c r="D28" s="54" t="s">
        <v>28</v>
      </c>
      <c r="E28" s="403" t="s">
        <v>74</v>
      </c>
      <c r="F28" s="404"/>
      <c r="G28" s="54" t="s">
        <v>60</v>
      </c>
      <c r="H28" s="276">
        <v>1000</v>
      </c>
      <c r="I28" s="276">
        <v>1000</v>
      </c>
      <c r="J28" s="276">
        <v>1000</v>
      </c>
    </row>
    <row r="29" spans="1:10" ht="82.5" customHeight="1">
      <c r="A29" s="18" t="s">
        <v>129</v>
      </c>
      <c r="B29" s="11" t="s">
        <v>10</v>
      </c>
      <c r="C29" s="11" t="s">
        <v>8</v>
      </c>
      <c r="D29" s="11" t="s">
        <v>16</v>
      </c>
      <c r="E29" s="417" t="s">
        <v>80</v>
      </c>
      <c r="F29" s="418"/>
      <c r="G29" s="11" t="s">
        <v>61</v>
      </c>
      <c r="H29" s="275">
        <f>H32+H56+H50</f>
        <v>17690.9218</v>
      </c>
      <c r="I29" s="275">
        <f>I32+I56+I50</f>
        <v>17740.9218</v>
      </c>
      <c r="J29" s="275">
        <f>J32+J56+J50</f>
        <v>17740.9218</v>
      </c>
    </row>
    <row r="30" spans="1:10" ht="33" customHeight="1">
      <c r="A30" s="88" t="s">
        <v>79</v>
      </c>
      <c r="B30" s="6">
        <v>716</v>
      </c>
      <c r="C30" s="6" t="s">
        <v>8</v>
      </c>
      <c r="D30" s="6" t="s">
        <v>16</v>
      </c>
      <c r="E30" s="408" t="s">
        <v>81</v>
      </c>
      <c r="F30" s="407"/>
      <c r="G30" s="6" t="s">
        <v>61</v>
      </c>
      <c r="H30" s="276">
        <f aca="true" t="shared" si="2" ref="H30:J31">H32</f>
        <v>17503.5218</v>
      </c>
      <c r="I30" s="276">
        <f t="shared" si="2"/>
        <v>17553.5218</v>
      </c>
      <c r="J30" s="276">
        <f t="shared" si="2"/>
        <v>17553.5218</v>
      </c>
    </row>
    <row r="31" spans="1:10" ht="44.25" customHeight="1">
      <c r="A31" s="88" t="s">
        <v>83</v>
      </c>
      <c r="B31" s="6">
        <v>716</v>
      </c>
      <c r="C31" s="6" t="s">
        <v>8</v>
      </c>
      <c r="D31" s="6" t="s">
        <v>16</v>
      </c>
      <c r="E31" s="408" t="s">
        <v>81</v>
      </c>
      <c r="F31" s="407"/>
      <c r="G31" s="6" t="s">
        <v>61</v>
      </c>
      <c r="H31" s="276">
        <f t="shared" si="2"/>
        <v>17503.5218</v>
      </c>
      <c r="I31" s="276">
        <f t="shared" si="2"/>
        <v>17553.5218</v>
      </c>
      <c r="J31" s="276">
        <f t="shared" si="2"/>
        <v>17553.5218</v>
      </c>
    </row>
    <row r="32" spans="1:10" ht="38.25">
      <c r="A32" s="26" t="s">
        <v>46</v>
      </c>
      <c r="B32" s="5" t="s">
        <v>10</v>
      </c>
      <c r="C32" s="5" t="s">
        <v>8</v>
      </c>
      <c r="D32" s="5" t="s">
        <v>16</v>
      </c>
      <c r="E32" s="408" t="s">
        <v>75</v>
      </c>
      <c r="F32" s="407"/>
      <c r="G32" s="5"/>
      <c r="H32" s="276">
        <f>H33</f>
        <v>17503.5218</v>
      </c>
      <c r="I32" s="276">
        <f>I33</f>
        <v>17553.5218</v>
      </c>
      <c r="J32" s="276">
        <f>J33</f>
        <v>17553.5218</v>
      </c>
    </row>
    <row r="33" spans="1:10" ht="22.5">
      <c r="A33" s="8" t="s">
        <v>47</v>
      </c>
      <c r="B33" s="5" t="s">
        <v>10</v>
      </c>
      <c r="C33" s="5" t="s">
        <v>8</v>
      </c>
      <c r="D33" s="5" t="s">
        <v>16</v>
      </c>
      <c r="E33" s="408" t="s">
        <v>74</v>
      </c>
      <c r="F33" s="407"/>
      <c r="G33" s="5"/>
      <c r="H33" s="276">
        <f>H34+H37+H42+H47+H39+H46</f>
        <v>17503.5218</v>
      </c>
      <c r="I33" s="276">
        <f>I34+I37+I42+I47+I39</f>
        <v>17553.5218</v>
      </c>
      <c r="J33" s="276">
        <f>J34+J37+J42+J47+J39</f>
        <v>17553.5218</v>
      </c>
    </row>
    <row r="34" spans="1:12" s="40" customFormat="1" ht="22.5">
      <c r="A34" s="8" t="s">
        <v>85</v>
      </c>
      <c r="B34" s="5" t="s">
        <v>10</v>
      </c>
      <c r="C34" s="5" t="s">
        <v>8</v>
      </c>
      <c r="D34" s="5" t="s">
        <v>16</v>
      </c>
      <c r="E34" s="408" t="s">
        <v>74</v>
      </c>
      <c r="F34" s="407"/>
      <c r="G34" s="5" t="s">
        <v>78</v>
      </c>
      <c r="H34" s="276">
        <f>H36+H35</f>
        <v>14876.521799999999</v>
      </c>
      <c r="I34" s="276">
        <f>I36+I35</f>
        <v>14876.521799999999</v>
      </c>
      <c r="J34" s="276">
        <f>J36+J35</f>
        <v>14876.521799999999</v>
      </c>
      <c r="L34" s="171"/>
    </row>
    <row r="35" spans="1:17" ht="22.5">
      <c r="A35" s="56" t="s">
        <v>86</v>
      </c>
      <c r="B35" s="54" t="s">
        <v>10</v>
      </c>
      <c r="C35" s="54" t="s">
        <v>8</v>
      </c>
      <c r="D35" s="54" t="s">
        <v>16</v>
      </c>
      <c r="E35" s="408" t="s">
        <v>74</v>
      </c>
      <c r="F35" s="407"/>
      <c r="G35" s="54" t="s">
        <v>57</v>
      </c>
      <c r="H35" s="277">
        <v>11425.9</v>
      </c>
      <c r="I35" s="277">
        <f>H35</f>
        <v>11425.9</v>
      </c>
      <c r="J35" s="277">
        <f>I35</f>
        <v>11425.9</v>
      </c>
      <c r="K35" s="189">
        <v>7570.71292</v>
      </c>
      <c r="L35" s="187" t="s">
        <v>245</v>
      </c>
      <c r="M35">
        <f>K39/12*10</f>
        <v>11425.902433333333</v>
      </c>
      <c r="Q35" s="158"/>
    </row>
    <row r="36" spans="1:12" ht="12.75" customHeight="1">
      <c r="A36" s="56" t="s">
        <v>15</v>
      </c>
      <c r="B36" s="54" t="s">
        <v>10</v>
      </c>
      <c r="C36" s="54" t="s">
        <v>8</v>
      </c>
      <c r="D36" s="54" t="s">
        <v>16</v>
      </c>
      <c r="E36" s="408" t="s">
        <v>74</v>
      </c>
      <c r="F36" s="407"/>
      <c r="G36" s="54" t="s">
        <v>77</v>
      </c>
      <c r="H36" s="277">
        <f>H35*30.2%</f>
        <v>3450.6218</v>
      </c>
      <c r="I36" s="277">
        <f>H36</f>
        <v>3450.6218</v>
      </c>
      <c r="J36" s="277">
        <f>I36</f>
        <v>3450.6218</v>
      </c>
      <c r="K36" s="189">
        <v>1462.787</v>
      </c>
      <c r="L36" s="188" t="s">
        <v>246</v>
      </c>
    </row>
    <row r="37" spans="1:12" s="46" customFormat="1" ht="34.5" customHeight="1">
      <c r="A37" s="8" t="s">
        <v>58</v>
      </c>
      <c r="B37" s="45" t="s">
        <v>10</v>
      </c>
      <c r="C37" s="45" t="s">
        <v>8</v>
      </c>
      <c r="D37" s="45" t="s">
        <v>16</v>
      </c>
      <c r="E37" s="408" t="s">
        <v>74</v>
      </c>
      <c r="F37" s="407"/>
      <c r="G37" s="45" t="s">
        <v>78</v>
      </c>
      <c r="H37" s="278">
        <f>H38</f>
        <v>50</v>
      </c>
      <c r="I37" s="278">
        <f>I38</f>
        <v>50</v>
      </c>
      <c r="J37" s="278">
        <f>J38</f>
        <v>50</v>
      </c>
      <c r="K37" s="190">
        <v>4141.93</v>
      </c>
      <c r="L37" s="188" t="s">
        <v>247</v>
      </c>
    </row>
    <row r="38" spans="1:14" ht="12.75" customHeight="1">
      <c r="A38" s="8" t="s">
        <v>14</v>
      </c>
      <c r="B38" s="5" t="s">
        <v>10</v>
      </c>
      <c r="C38" s="5" t="s">
        <v>8</v>
      </c>
      <c r="D38" s="5" t="s">
        <v>16</v>
      </c>
      <c r="E38" s="408" t="s">
        <v>74</v>
      </c>
      <c r="F38" s="407"/>
      <c r="G38" s="5" t="s">
        <v>59</v>
      </c>
      <c r="H38" s="276">
        <v>50</v>
      </c>
      <c r="I38" s="276">
        <v>50</v>
      </c>
      <c r="J38" s="276">
        <v>50</v>
      </c>
      <c r="K38" s="168">
        <v>535.653</v>
      </c>
      <c r="L38" s="169" t="s">
        <v>248</v>
      </c>
      <c r="N38" s="179"/>
    </row>
    <row r="39" spans="1:14" s="63" customFormat="1" ht="22.5">
      <c r="A39" s="56" t="s">
        <v>87</v>
      </c>
      <c r="B39" s="69" t="s">
        <v>10</v>
      </c>
      <c r="C39" s="69" t="s">
        <v>8</v>
      </c>
      <c r="D39" s="69" t="s">
        <v>16</v>
      </c>
      <c r="E39" s="429" t="s">
        <v>74</v>
      </c>
      <c r="F39" s="419"/>
      <c r="G39" s="66" t="s">
        <v>13</v>
      </c>
      <c r="H39" s="275">
        <f>H41</f>
        <v>815</v>
      </c>
      <c r="I39" s="275">
        <f>I41</f>
        <v>815</v>
      </c>
      <c r="J39" s="275">
        <f>J41</f>
        <v>815</v>
      </c>
      <c r="K39" s="191">
        <f>K35+K36+K37+K38</f>
        <v>13711.08292</v>
      </c>
      <c r="L39" s="174"/>
      <c r="N39" s="191"/>
    </row>
    <row r="40" spans="1:12" s="55" customFormat="1" ht="33.75">
      <c r="A40" s="56" t="s">
        <v>94</v>
      </c>
      <c r="B40" s="54" t="s">
        <v>10</v>
      </c>
      <c r="C40" s="54" t="s">
        <v>8</v>
      </c>
      <c r="D40" s="54" t="s">
        <v>16</v>
      </c>
      <c r="E40" s="403" t="s">
        <v>74</v>
      </c>
      <c r="F40" s="404"/>
      <c r="G40" s="54" t="s">
        <v>89</v>
      </c>
      <c r="H40" s="276">
        <f>H41</f>
        <v>815</v>
      </c>
      <c r="I40" s="276">
        <f>I41</f>
        <v>815</v>
      </c>
      <c r="J40" s="276">
        <f>J41</f>
        <v>815</v>
      </c>
      <c r="L40" s="170"/>
    </row>
    <row r="41" spans="1:12" s="55" customFormat="1" ht="22.5">
      <c r="A41" s="95" t="s">
        <v>69</v>
      </c>
      <c r="B41" s="54" t="s">
        <v>10</v>
      </c>
      <c r="C41" s="54" t="s">
        <v>8</v>
      </c>
      <c r="D41" s="54" t="s">
        <v>16</v>
      </c>
      <c r="E41" s="403" t="s">
        <v>74</v>
      </c>
      <c r="F41" s="404"/>
      <c r="G41" s="54" t="s">
        <v>68</v>
      </c>
      <c r="H41" s="276">
        <v>815</v>
      </c>
      <c r="I41" s="276">
        <v>815</v>
      </c>
      <c r="J41" s="276">
        <v>815</v>
      </c>
      <c r="L41" s="170"/>
    </row>
    <row r="42" spans="1:12" s="63" customFormat="1" ht="22.5">
      <c r="A42" s="56" t="s">
        <v>87</v>
      </c>
      <c r="B42" s="69" t="s">
        <v>10</v>
      </c>
      <c r="C42" s="69" t="s">
        <v>8</v>
      </c>
      <c r="D42" s="69" t="s">
        <v>16</v>
      </c>
      <c r="E42" s="429" t="s">
        <v>74</v>
      </c>
      <c r="F42" s="419"/>
      <c r="G42" s="66" t="s">
        <v>13</v>
      </c>
      <c r="H42" s="275">
        <f>H43</f>
        <v>1762</v>
      </c>
      <c r="I42" s="275">
        <f>I43</f>
        <v>1812</v>
      </c>
      <c r="J42" s="275">
        <f>J43</f>
        <v>1812</v>
      </c>
      <c r="L42" s="174"/>
    </row>
    <row r="43" spans="1:12" s="55" customFormat="1" ht="33.75">
      <c r="A43" s="56" t="s">
        <v>94</v>
      </c>
      <c r="B43" s="54" t="s">
        <v>10</v>
      </c>
      <c r="C43" s="54" t="s">
        <v>8</v>
      </c>
      <c r="D43" s="54" t="s">
        <v>16</v>
      </c>
      <c r="E43" s="403" t="s">
        <v>74</v>
      </c>
      <c r="F43" s="404"/>
      <c r="G43" s="54" t="s">
        <v>89</v>
      </c>
      <c r="H43" s="276">
        <f>H44+H45</f>
        <v>1762</v>
      </c>
      <c r="I43" s="276">
        <f>I44+I45</f>
        <v>1812</v>
      </c>
      <c r="J43" s="276">
        <f>J44+J45</f>
        <v>1812</v>
      </c>
      <c r="L43" s="170"/>
    </row>
    <row r="44" spans="1:12" s="55" customFormat="1" ht="36" customHeight="1">
      <c r="A44" s="56" t="s">
        <v>90</v>
      </c>
      <c r="B44" s="54" t="s">
        <v>10</v>
      </c>
      <c r="C44" s="54" t="s">
        <v>8</v>
      </c>
      <c r="D44" s="54" t="s">
        <v>16</v>
      </c>
      <c r="E44" s="403" t="s">
        <v>74</v>
      </c>
      <c r="F44" s="404"/>
      <c r="G44" s="54" t="s">
        <v>60</v>
      </c>
      <c r="H44" s="276">
        <f>1762-360</f>
        <v>1402</v>
      </c>
      <c r="I44" s="276">
        <v>1452</v>
      </c>
      <c r="J44" s="276">
        <v>1452</v>
      </c>
      <c r="L44" s="170"/>
    </row>
    <row r="45" spans="1:12" s="55" customFormat="1" ht="21" customHeight="1">
      <c r="A45" s="56" t="s">
        <v>145</v>
      </c>
      <c r="B45" s="54" t="s">
        <v>10</v>
      </c>
      <c r="C45" s="54" t="s">
        <v>8</v>
      </c>
      <c r="D45" s="54" t="s">
        <v>16</v>
      </c>
      <c r="E45" s="403" t="s">
        <v>74</v>
      </c>
      <c r="F45" s="404"/>
      <c r="G45" s="54" t="s">
        <v>144</v>
      </c>
      <c r="H45" s="276">
        <v>360</v>
      </c>
      <c r="I45" s="276">
        <v>360</v>
      </c>
      <c r="J45" s="276">
        <v>360</v>
      </c>
      <c r="L45" s="170"/>
    </row>
    <row r="46" spans="1:12" s="55" customFormat="1" ht="72" customHeight="1" hidden="1">
      <c r="A46" s="70" t="s">
        <v>235</v>
      </c>
      <c r="B46" s="69" t="s">
        <v>10</v>
      </c>
      <c r="C46" s="69" t="s">
        <v>8</v>
      </c>
      <c r="D46" s="69" t="s">
        <v>16</v>
      </c>
      <c r="E46" s="410" t="s">
        <v>74</v>
      </c>
      <c r="F46" s="419"/>
      <c r="G46" s="69" t="s">
        <v>236</v>
      </c>
      <c r="H46" s="279">
        <v>0</v>
      </c>
      <c r="I46" s="276">
        <v>0</v>
      </c>
      <c r="J46" s="276">
        <v>0</v>
      </c>
      <c r="K46" s="63"/>
      <c r="L46" s="170"/>
    </row>
    <row r="47" spans="1:12" s="40" customFormat="1" ht="27" customHeight="1" hidden="1">
      <c r="A47" s="70" t="s">
        <v>62</v>
      </c>
      <c r="B47" s="69" t="s">
        <v>10</v>
      </c>
      <c r="C47" s="69" t="s">
        <v>8</v>
      </c>
      <c r="D47" s="69" t="s">
        <v>16</v>
      </c>
      <c r="E47" s="410" t="s">
        <v>74</v>
      </c>
      <c r="F47" s="411"/>
      <c r="G47" s="71">
        <v>850</v>
      </c>
      <c r="H47" s="275">
        <f>H48+H49</f>
        <v>0</v>
      </c>
      <c r="I47" s="275">
        <f>I48</f>
        <v>0</v>
      </c>
      <c r="J47" s="275">
        <f>J48</f>
        <v>0</v>
      </c>
      <c r="L47" s="171"/>
    </row>
    <row r="48" spans="1:10" ht="21" customHeight="1" hidden="1">
      <c r="A48" s="56" t="s">
        <v>63</v>
      </c>
      <c r="B48" s="54" t="s">
        <v>10</v>
      </c>
      <c r="C48" s="54" t="s">
        <v>8</v>
      </c>
      <c r="D48" s="54" t="s">
        <v>16</v>
      </c>
      <c r="E48" s="403" t="s">
        <v>74</v>
      </c>
      <c r="F48" s="412"/>
      <c r="G48" s="60">
        <v>852</v>
      </c>
      <c r="H48" s="276">
        <v>0</v>
      </c>
      <c r="I48" s="276">
        <v>0</v>
      </c>
      <c r="J48" s="276">
        <v>0</v>
      </c>
    </row>
    <row r="49" spans="1:12" ht="22.5" customHeight="1" hidden="1">
      <c r="A49" s="56" t="s">
        <v>149</v>
      </c>
      <c r="B49" s="54" t="s">
        <v>10</v>
      </c>
      <c r="C49" s="54" t="s">
        <v>8</v>
      </c>
      <c r="D49" s="54" t="s">
        <v>16</v>
      </c>
      <c r="E49" s="403" t="s">
        <v>74</v>
      </c>
      <c r="F49" s="412"/>
      <c r="G49" s="60">
        <v>853</v>
      </c>
      <c r="H49" s="276">
        <v>0</v>
      </c>
      <c r="I49" s="276">
        <v>0</v>
      </c>
      <c r="J49" s="276">
        <v>0</v>
      </c>
      <c r="K49" s="168"/>
      <c r="L49" s="179"/>
    </row>
    <row r="50" spans="1:13" ht="45.75" customHeight="1">
      <c r="A50" s="70" t="s">
        <v>121</v>
      </c>
      <c r="B50" s="66" t="s">
        <v>10</v>
      </c>
      <c r="C50" s="66" t="s">
        <v>8</v>
      </c>
      <c r="D50" s="90" t="s">
        <v>16</v>
      </c>
      <c r="E50" s="410" t="s">
        <v>122</v>
      </c>
      <c r="F50" s="411"/>
      <c r="G50" s="91"/>
      <c r="H50" s="279">
        <f>SUM(H51,H54)</f>
        <v>186.7</v>
      </c>
      <c r="I50" s="279">
        <f>SUM(I51,I54)</f>
        <v>186.7</v>
      </c>
      <c r="J50" s="279">
        <f>SUM(J51,J54)</f>
        <v>186.7</v>
      </c>
      <c r="K50">
        <v>186.7</v>
      </c>
      <c r="M50" s="283">
        <f>H50-K50</f>
        <v>0</v>
      </c>
    </row>
    <row r="51" spans="1:12" s="46" customFormat="1" ht="33.75" customHeight="1">
      <c r="A51" s="64" t="s">
        <v>58</v>
      </c>
      <c r="B51" s="104" t="s">
        <v>10</v>
      </c>
      <c r="C51" s="104" t="s">
        <v>8</v>
      </c>
      <c r="D51" s="105" t="s">
        <v>16</v>
      </c>
      <c r="E51" s="415" t="s">
        <v>122</v>
      </c>
      <c r="F51" s="416"/>
      <c r="G51" s="106">
        <v>120</v>
      </c>
      <c r="H51" s="278">
        <f>SUM(H52:H53)</f>
        <v>177.072</v>
      </c>
      <c r="I51" s="278">
        <f>SUM(I52:I53)</f>
        <v>177.072</v>
      </c>
      <c r="J51" s="278">
        <f>SUM(J52:J53)</f>
        <v>177.072</v>
      </c>
      <c r="L51" s="173"/>
    </row>
    <row r="52" spans="1:10" ht="28.5" customHeight="1">
      <c r="A52" s="56" t="s">
        <v>86</v>
      </c>
      <c r="B52" s="57" t="s">
        <v>10</v>
      </c>
      <c r="C52" s="57" t="s">
        <v>8</v>
      </c>
      <c r="D52" s="108" t="s">
        <v>16</v>
      </c>
      <c r="E52" s="413" t="s">
        <v>122</v>
      </c>
      <c r="F52" s="414"/>
      <c r="G52" s="91">
        <v>121</v>
      </c>
      <c r="H52" s="276">
        <v>136</v>
      </c>
      <c r="I52" s="276">
        <f>H52</f>
        <v>136</v>
      </c>
      <c r="J52" s="276">
        <f>I52</f>
        <v>136</v>
      </c>
    </row>
    <row r="53" spans="1:10" ht="20.25" customHeight="1">
      <c r="A53" s="56" t="s">
        <v>15</v>
      </c>
      <c r="B53" s="57" t="s">
        <v>10</v>
      </c>
      <c r="C53" s="57" t="s">
        <v>8</v>
      </c>
      <c r="D53" s="108" t="s">
        <v>16</v>
      </c>
      <c r="E53" s="413" t="s">
        <v>122</v>
      </c>
      <c r="F53" s="414"/>
      <c r="G53" s="91">
        <v>129</v>
      </c>
      <c r="H53" s="276">
        <f>H52*30.2%</f>
        <v>41.071999999999996</v>
      </c>
      <c r="I53" s="276">
        <f>H53</f>
        <v>41.071999999999996</v>
      </c>
      <c r="J53" s="276">
        <f>I53</f>
        <v>41.071999999999996</v>
      </c>
    </row>
    <row r="54" spans="1:12" s="46" customFormat="1" ht="34.5" customHeight="1">
      <c r="A54" s="64" t="s">
        <v>94</v>
      </c>
      <c r="B54" s="104" t="s">
        <v>10</v>
      </c>
      <c r="C54" s="104" t="s">
        <v>8</v>
      </c>
      <c r="D54" s="105" t="s">
        <v>16</v>
      </c>
      <c r="E54" s="415" t="s">
        <v>122</v>
      </c>
      <c r="F54" s="416"/>
      <c r="G54" s="106">
        <v>200</v>
      </c>
      <c r="H54" s="278">
        <f>SUM(H55)</f>
        <v>9.628</v>
      </c>
      <c r="I54" s="278">
        <f>SUM(I55)</f>
        <v>9.628</v>
      </c>
      <c r="J54" s="278">
        <f>SUM(J55)</f>
        <v>9.628</v>
      </c>
      <c r="L54" s="173"/>
    </row>
    <row r="55" spans="1:12" ht="20.25" customHeight="1">
      <c r="A55" s="56" t="s">
        <v>90</v>
      </c>
      <c r="B55" s="57" t="s">
        <v>10</v>
      </c>
      <c r="C55" s="57" t="s">
        <v>8</v>
      </c>
      <c r="D55" s="108" t="s">
        <v>16</v>
      </c>
      <c r="E55" s="413" t="s">
        <v>122</v>
      </c>
      <c r="F55" s="414"/>
      <c r="G55" s="103">
        <v>244</v>
      </c>
      <c r="H55" s="275">
        <f>7.598+2.03</f>
        <v>9.628</v>
      </c>
      <c r="I55" s="275">
        <f>H55</f>
        <v>9.628</v>
      </c>
      <c r="J55" s="275">
        <f>I55</f>
        <v>9.628</v>
      </c>
      <c r="K55" s="184"/>
      <c r="L55" s="183"/>
    </row>
    <row r="56" spans="1:10" ht="78.75">
      <c r="A56" s="56" t="s">
        <v>91</v>
      </c>
      <c r="B56" s="66" t="s">
        <v>10</v>
      </c>
      <c r="C56" s="66" t="s">
        <v>8</v>
      </c>
      <c r="D56" s="90" t="s">
        <v>16</v>
      </c>
      <c r="E56" s="410" t="s">
        <v>92</v>
      </c>
      <c r="F56" s="419"/>
      <c r="G56" s="91">
        <v>200</v>
      </c>
      <c r="H56" s="275">
        <f>H59</f>
        <v>0.7</v>
      </c>
      <c r="I56" s="275">
        <f>I59</f>
        <v>0.7</v>
      </c>
      <c r="J56" s="275">
        <v>0.7</v>
      </c>
    </row>
    <row r="57" spans="1:12" s="63" customFormat="1" ht="22.5">
      <c r="A57" s="56" t="s">
        <v>87</v>
      </c>
      <c r="B57" s="54" t="s">
        <v>10</v>
      </c>
      <c r="C57" s="54" t="s">
        <v>8</v>
      </c>
      <c r="D57" s="54" t="s">
        <v>16</v>
      </c>
      <c r="E57" s="403" t="s">
        <v>92</v>
      </c>
      <c r="F57" s="404"/>
      <c r="G57" s="57" t="s">
        <v>13</v>
      </c>
      <c r="H57" s="276">
        <f>H59</f>
        <v>0.7</v>
      </c>
      <c r="I57" s="276">
        <f>I59</f>
        <v>0.7</v>
      </c>
      <c r="J57" s="276">
        <f>J59</f>
        <v>0</v>
      </c>
      <c r="L57" s="174"/>
    </row>
    <row r="58" spans="1:12" s="55" customFormat="1" ht="33.75">
      <c r="A58" s="56" t="s">
        <v>88</v>
      </c>
      <c r="B58" s="54" t="s">
        <v>10</v>
      </c>
      <c r="C58" s="54" t="s">
        <v>8</v>
      </c>
      <c r="D58" s="54" t="s">
        <v>16</v>
      </c>
      <c r="E58" s="403" t="s">
        <v>92</v>
      </c>
      <c r="F58" s="404"/>
      <c r="G58" s="54" t="s">
        <v>89</v>
      </c>
      <c r="H58" s="276">
        <f>H59</f>
        <v>0.7</v>
      </c>
      <c r="I58" s="276">
        <f>I59</f>
        <v>0.7</v>
      </c>
      <c r="J58" s="276">
        <f>J59</f>
        <v>0</v>
      </c>
      <c r="L58" s="170"/>
    </row>
    <row r="59" spans="1:12" s="55" customFormat="1" ht="36" customHeight="1">
      <c r="A59" s="56" t="s">
        <v>90</v>
      </c>
      <c r="B59" s="54" t="s">
        <v>10</v>
      </c>
      <c r="C59" s="54" t="s">
        <v>8</v>
      </c>
      <c r="D59" s="54" t="s">
        <v>16</v>
      </c>
      <c r="E59" s="403" t="s">
        <v>92</v>
      </c>
      <c r="F59" s="404"/>
      <c r="G59" s="54" t="s">
        <v>60</v>
      </c>
      <c r="H59" s="276">
        <f>0.7</f>
        <v>0.7</v>
      </c>
      <c r="I59" s="276">
        <v>0.7</v>
      </c>
      <c r="J59" s="276">
        <v>0</v>
      </c>
      <c r="L59" s="170"/>
    </row>
    <row r="60" spans="1:12" s="63" customFormat="1" ht="25.5" hidden="1">
      <c r="A60" s="68" t="s">
        <v>41</v>
      </c>
      <c r="B60" s="69" t="s">
        <v>10</v>
      </c>
      <c r="C60" s="69" t="s">
        <v>8</v>
      </c>
      <c r="D60" s="69" t="s">
        <v>40</v>
      </c>
      <c r="E60" s="417" t="s">
        <v>80</v>
      </c>
      <c r="F60" s="418"/>
      <c r="G60" s="69"/>
      <c r="H60" s="275">
        <f aca="true" t="shared" si="3" ref="H60:J61">H63</f>
        <v>0</v>
      </c>
      <c r="I60" s="275">
        <f t="shared" si="3"/>
        <v>0</v>
      </c>
      <c r="J60" s="275">
        <f t="shared" si="3"/>
        <v>0</v>
      </c>
      <c r="L60" s="174"/>
    </row>
    <row r="61" spans="1:12" s="55" customFormat="1" ht="23.25" customHeight="1" hidden="1">
      <c r="A61" s="88" t="s">
        <v>79</v>
      </c>
      <c r="B61" s="6">
        <v>716</v>
      </c>
      <c r="C61" s="6" t="s">
        <v>8</v>
      </c>
      <c r="D61" s="6" t="s">
        <v>40</v>
      </c>
      <c r="E61" s="408" t="s">
        <v>81</v>
      </c>
      <c r="F61" s="407"/>
      <c r="G61" s="6" t="s">
        <v>61</v>
      </c>
      <c r="H61" s="276">
        <f t="shared" si="3"/>
        <v>0</v>
      </c>
      <c r="I61" s="276">
        <f t="shared" si="3"/>
        <v>0</v>
      </c>
      <c r="J61" s="276">
        <f t="shared" si="3"/>
        <v>0</v>
      </c>
      <c r="L61" s="170"/>
    </row>
    <row r="62" spans="1:12" s="55" customFormat="1" ht="36" customHeight="1" hidden="1">
      <c r="A62" s="88" t="s">
        <v>83</v>
      </c>
      <c r="B62" s="6">
        <v>716</v>
      </c>
      <c r="C62" s="6" t="s">
        <v>8</v>
      </c>
      <c r="D62" s="6" t="s">
        <v>40</v>
      </c>
      <c r="E62" s="408" t="s">
        <v>81</v>
      </c>
      <c r="F62" s="407"/>
      <c r="G62" s="6" t="s">
        <v>61</v>
      </c>
      <c r="H62" s="276">
        <f>H64</f>
        <v>0</v>
      </c>
      <c r="I62" s="276">
        <f>I64</f>
        <v>0</v>
      </c>
      <c r="J62" s="276">
        <f>J64</f>
        <v>0</v>
      </c>
      <c r="L62" s="170"/>
    </row>
    <row r="63" spans="1:12" s="55" customFormat="1" ht="24" hidden="1">
      <c r="A63" s="62" t="s">
        <v>71</v>
      </c>
      <c r="B63" s="54" t="s">
        <v>10</v>
      </c>
      <c r="C63" s="54" t="s">
        <v>8</v>
      </c>
      <c r="D63" s="54" t="s">
        <v>40</v>
      </c>
      <c r="E63" s="410" t="s">
        <v>93</v>
      </c>
      <c r="F63" s="419"/>
      <c r="G63" s="54" t="s">
        <v>61</v>
      </c>
      <c r="H63" s="276">
        <f>H64</f>
        <v>0</v>
      </c>
      <c r="I63" s="276">
        <f aca="true" t="shared" si="4" ref="I63:J65">I64</f>
        <v>0</v>
      </c>
      <c r="J63" s="276">
        <f t="shared" si="4"/>
        <v>0</v>
      </c>
      <c r="L63" s="170"/>
    </row>
    <row r="64" spans="1:10" ht="12.75" hidden="1">
      <c r="A64" s="62" t="s">
        <v>72</v>
      </c>
      <c r="B64" s="54" t="s">
        <v>10</v>
      </c>
      <c r="C64" s="54" t="s">
        <v>8</v>
      </c>
      <c r="D64" s="54" t="s">
        <v>40</v>
      </c>
      <c r="E64" s="413" t="s">
        <v>93</v>
      </c>
      <c r="F64" s="420"/>
      <c r="G64" s="54"/>
      <c r="H64" s="276">
        <f>H65</f>
        <v>0</v>
      </c>
      <c r="I64" s="276">
        <f t="shared" si="4"/>
        <v>0</v>
      </c>
      <c r="J64" s="276">
        <f t="shared" si="4"/>
        <v>0</v>
      </c>
    </row>
    <row r="65" spans="1:10" ht="12.75" hidden="1">
      <c r="A65" s="62" t="s">
        <v>12</v>
      </c>
      <c r="B65" s="54" t="s">
        <v>10</v>
      </c>
      <c r="C65" s="54" t="s">
        <v>8</v>
      </c>
      <c r="D65" s="54" t="s">
        <v>40</v>
      </c>
      <c r="E65" s="413" t="s">
        <v>93</v>
      </c>
      <c r="F65" s="420"/>
      <c r="G65" s="54" t="s">
        <v>13</v>
      </c>
      <c r="H65" s="276">
        <f>H66</f>
        <v>0</v>
      </c>
      <c r="I65" s="276">
        <f t="shared" si="4"/>
        <v>0</v>
      </c>
      <c r="J65" s="276">
        <f t="shared" si="4"/>
        <v>0</v>
      </c>
    </row>
    <row r="66" spans="1:10" ht="12.75" hidden="1">
      <c r="A66" s="62" t="s">
        <v>17</v>
      </c>
      <c r="B66" s="54" t="s">
        <v>10</v>
      </c>
      <c r="C66" s="54" t="s">
        <v>8</v>
      </c>
      <c r="D66" s="54" t="s">
        <v>40</v>
      </c>
      <c r="E66" s="433" t="s">
        <v>93</v>
      </c>
      <c r="F66" s="434"/>
      <c r="G66" s="54" t="s">
        <v>60</v>
      </c>
      <c r="H66" s="276">
        <v>0</v>
      </c>
      <c r="I66" s="276">
        <v>0</v>
      </c>
      <c r="J66" s="276">
        <v>0</v>
      </c>
    </row>
    <row r="67" spans="1:10" ht="12.75">
      <c r="A67" s="68" t="s">
        <v>24</v>
      </c>
      <c r="B67" s="69" t="s">
        <v>10</v>
      </c>
      <c r="C67" s="69" t="s">
        <v>8</v>
      </c>
      <c r="D67" s="92" t="s">
        <v>22</v>
      </c>
      <c r="E67" s="417" t="s">
        <v>80</v>
      </c>
      <c r="F67" s="418"/>
      <c r="G67" s="93" t="s">
        <v>61</v>
      </c>
      <c r="H67" s="275">
        <f>H68</f>
        <v>100</v>
      </c>
      <c r="I67" s="275">
        <f>I68</f>
        <v>100</v>
      </c>
      <c r="J67" s="275">
        <f>J68</f>
        <v>100</v>
      </c>
    </row>
    <row r="68" spans="1:10" ht="12.75" customHeight="1">
      <c r="A68" s="88" t="s">
        <v>79</v>
      </c>
      <c r="B68" s="6">
        <v>716</v>
      </c>
      <c r="C68" s="6" t="s">
        <v>8</v>
      </c>
      <c r="D68" s="6" t="s">
        <v>22</v>
      </c>
      <c r="E68" s="400" t="s">
        <v>84</v>
      </c>
      <c r="F68" s="401"/>
      <c r="G68" s="6" t="s">
        <v>61</v>
      </c>
      <c r="H68" s="276">
        <f>H71</f>
        <v>100</v>
      </c>
      <c r="I68" s="276">
        <f>I71</f>
        <v>100</v>
      </c>
      <c r="J68" s="276">
        <f>J71</f>
        <v>100</v>
      </c>
    </row>
    <row r="69" spans="1:10" ht="12.75" customHeight="1" hidden="1">
      <c r="A69" s="88" t="s">
        <v>83</v>
      </c>
      <c r="B69" s="6">
        <v>716</v>
      </c>
      <c r="C69" s="6" t="s">
        <v>8</v>
      </c>
      <c r="D69" s="6" t="s">
        <v>22</v>
      </c>
      <c r="E69" s="400" t="s">
        <v>84</v>
      </c>
      <c r="F69" s="401"/>
      <c r="G69" s="6" t="s">
        <v>61</v>
      </c>
      <c r="H69" s="276">
        <f>H71</f>
        <v>100</v>
      </c>
      <c r="I69" s="276">
        <f>I71</f>
        <v>100</v>
      </c>
      <c r="J69" s="276">
        <f>J71</f>
        <v>100</v>
      </c>
    </row>
    <row r="70" spans="1:10" ht="12.75" customHeight="1">
      <c r="A70" s="72" t="s">
        <v>46</v>
      </c>
      <c r="B70" s="54" t="s">
        <v>10</v>
      </c>
      <c r="C70" s="54" t="s">
        <v>8</v>
      </c>
      <c r="D70" s="54" t="s">
        <v>22</v>
      </c>
      <c r="E70" s="400" t="s">
        <v>84</v>
      </c>
      <c r="F70" s="401"/>
      <c r="G70" s="54"/>
      <c r="H70" s="276">
        <f aca="true" t="shared" si="5" ref="H70:J71">H71</f>
        <v>100</v>
      </c>
      <c r="I70" s="276">
        <f t="shared" si="5"/>
        <v>100</v>
      </c>
      <c r="J70" s="276">
        <f t="shared" si="5"/>
        <v>100</v>
      </c>
    </row>
    <row r="71" spans="1:10" ht="23.25" customHeight="1">
      <c r="A71" s="70" t="s">
        <v>48</v>
      </c>
      <c r="B71" s="54" t="s">
        <v>10</v>
      </c>
      <c r="C71" s="54" t="s">
        <v>8</v>
      </c>
      <c r="D71" s="54" t="s">
        <v>22</v>
      </c>
      <c r="E71" s="400" t="s">
        <v>95</v>
      </c>
      <c r="F71" s="401"/>
      <c r="G71" s="54" t="s">
        <v>64</v>
      </c>
      <c r="H71" s="276">
        <f t="shared" si="5"/>
        <v>100</v>
      </c>
      <c r="I71" s="276">
        <f t="shared" si="5"/>
        <v>100</v>
      </c>
      <c r="J71" s="276">
        <f t="shared" si="5"/>
        <v>100</v>
      </c>
    </row>
    <row r="72" spans="1:10" ht="12.75">
      <c r="A72" s="56" t="s">
        <v>66</v>
      </c>
      <c r="B72" s="54" t="s">
        <v>10</v>
      </c>
      <c r="C72" s="54" t="s">
        <v>8</v>
      </c>
      <c r="D72" s="54" t="s">
        <v>22</v>
      </c>
      <c r="E72" s="400" t="s">
        <v>95</v>
      </c>
      <c r="F72" s="401"/>
      <c r="G72" s="54" t="s">
        <v>64</v>
      </c>
      <c r="H72" s="276">
        <v>100</v>
      </c>
      <c r="I72" s="276">
        <v>100</v>
      </c>
      <c r="J72" s="276">
        <v>100</v>
      </c>
    </row>
    <row r="73" spans="1:13" ht="12.75">
      <c r="A73" s="73" t="s">
        <v>26</v>
      </c>
      <c r="B73" s="69" t="s">
        <v>10</v>
      </c>
      <c r="C73" s="74" t="s">
        <v>9</v>
      </c>
      <c r="D73" s="74"/>
      <c r="E73" s="417"/>
      <c r="F73" s="418"/>
      <c r="G73" s="87"/>
      <c r="H73" s="275">
        <f>H74</f>
        <v>182.7</v>
      </c>
      <c r="I73" s="275">
        <f>I74</f>
        <v>189.50199999999998</v>
      </c>
      <c r="J73" s="275">
        <f>J74</f>
        <v>0</v>
      </c>
      <c r="K73">
        <v>173.7</v>
      </c>
      <c r="L73" s="169">
        <v>182.7</v>
      </c>
      <c r="M73">
        <v>189.5</v>
      </c>
    </row>
    <row r="74" spans="1:10" ht="25.5">
      <c r="A74" s="76" t="s">
        <v>27</v>
      </c>
      <c r="B74" s="54" t="s">
        <v>10</v>
      </c>
      <c r="C74" s="59" t="s">
        <v>9</v>
      </c>
      <c r="D74" s="59" t="s">
        <v>28</v>
      </c>
      <c r="E74" s="400" t="s">
        <v>80</v>
      </c>
      <c r="F74" s="401"/>
      <c r="G74" s="87" t="s">
        <v>61</v>
      </c>
      <c r="H74" s="276">
        <f>H76</f>
        <v>182.7</v>
      </c>
      <c r="I74" s="276">
        <f>I76</f>
        <v>189.50199999999998</v>
      </c>
      <c r="J74" s="276">
        <f>J76</f>
        <v>0</v>
      </c>
    </row>
    <row r="75" spans="1:10" ht="12.75" customHeight="1">
      <c r="A75" s="178" t="s">
        <v>79</v>
      </c>
      <c r="B75" s="6">
        <v>716</v>
      </c>
      <c r="C75" s="59" t="s">
        <v>9</v>
      </c>
      <c r="D75" s="59" t="s">
        <v>28</v>
      </c>
      <c r="E75" s="400" t="s">
        <v>96</v>
      </c>
      <c r="F75" s="407"/>
      <c r="G75" s="6" t="s">
        <v>61</v>
      </c>
      <c r="H75" s="276">
        <f>H76</f>
        <v>182.7</v>
      </c>
      <c r="I75" s="276">
        <f>I76</f>
        <v>189.50199999999998</v>
      </c>
      <c r="J75" s="276">
        <f>J76</f>
        <v>0</v>
      </c>
    </row>
    <row r="76" spans="1:10" ht="37.5" customHeight="1">
      <c r="A76" s="77" t="s">
        <v>49</v>
      </c>
      <c r="B76" s="54" t="s">
        <v>10</v>
      </c>
      <c r="C76" s="59" t="s">
        <v>9</v>
      </c>
      <c r="D76" s="59" t="s">
        <v>28</v>
      </c>
      <c r="E76" s="400" t="s">
        <v>97</v>
      </c>
      <c r="F76" s="407"/>
      <c r="G76" s="87"/>
      <c r="H76" s="277">
        <f>H77+H80</f>
        <v>182.7</v>
      </c>
      <c r="I76" s="277">
        <f>I77+I80</f>
        <v>189.50199999999998</v>
      </c>
      <c r="J76" s="277">
        <f>J77+J80</f>
        <v>0</v>
      </c>
    </row>
    <row r="77" spans="1:10" ht="22.5">
      <c r="A77" s="8" t="s">
        <v>85</v>
      </c>
      <c r="B77" s="5" t="s">
        <v>10</v>
      </c>
      <c r="C77" s="59" t="s">
        <v>9</v>
      </c>
      <c r="D77" s="59" t="s">
        <v>28</v>
      </c>
      <c r="E77" s="400" t="s">
        <v>97</v>
      </c>
      <c r="F77" s="407"/>
      <c r="G77" s="5" t="s">
        <v>78</v>
      </c>
      <c r="H77" s="276">
        <f>H79+H78</f>
        <v>175.76999999999998</v>
      </c>
      <c r="I77" s="276">
        <f>I79+I78</f>
        <v>179.676</v>
      </c>
      <c r="J77" s="276">
        <f>J79+J78</f>
        <v>0</v>
      </c>
    </row>
    <row r="78" spans="1:10" ht="22.5">
      <c r="A78" s="56" t="s">
        <v>86</v>
      </c>
      <c r="B78" s="54" t="s">
        <v>10</v>
      </c>
      <c r="C78" s="59" t="s">
        <v>9</v>
      </c>
      <c r="D78" s="59" t="s">
        <v>28</v>
      </c>
      <c r="E78" s="400" t="s">
        <v>97</v>
      </c>
      <c r="F78" s="407"/>
      <c r="G78" s="54" t="s">
        <v>57</v>
      </c>
      <c r="H78" s="276">
        <f>135</f>
        <v>135</v>
      </c>
      <c r="I78" s="276">
        <v>138</v>
      </c>
      <c r="J78" s="276">
        <v>0</v>
      </c>
    </row>
    <row r="79" spans="1:10" ht="12.75" customHeight="1">
      <c r="A79" s="56" t="s">
        <v>15</v>
      </c>
      <c r="B79" s="54" t="s">
        <v>10</v>
      </c>
      <c r="C79" s="59" t="s">
        <v>9</v>
      </c>
      <c r="D79" s="59" t="s">
        <v>28</v>
      </c>
      <c r="E79" s="400" t="s">
        <v>97</v>
      </c>
      <c r="F79" s="407"/>
      <c r="G79" s="54" t="s">
        <v>77</v>
      </c>
      <c r="H79" s="276">
        <f>H78*30.2%</f>
        <v>40.769999999999996</v>
      </c>
      <c r="I79" s="276">
        <f>I78*30.2%</f>
        <v>41.676</v>
      </c>
      <c r="J79" s="276">
        <v>0</v>
      </c>
    </row>
    <row r="80" spans="1:10" ht="22.5" customHeight="1">
      <c r="A80" s="70" t="s">
        <v>87</v>
      </c>
      <c r="B80" s="69" t="s">
        <v>10</v>
      </c>
      <c r="C80" s="59" t="s">
        <v>9</v>
      </c>
      <c r="D80" s="59" t="s">
        <v>28</v>
      </c>
      <c r="E80" s="400" t="s">
        <v>97</v>
      </c>
      <c r="F80" s="402"/>
      <c r="G80" s="66" t="s">
        <v>13</v>
      </c>
      <c r="H80" s="275">
        <f>H82</f>
        <v>6.93</v>
      </c>
      <c r="I80" s="275">
        <f>I82</f>
        <v>9.825999999999999</v>
      </c>
      <c r="J80" s="275">
        <f>J82</f>
        <v>0</v>
      </c>
    </row>
    <row r="81" spans="1:10" ht="33.75" customHeight="1">
      <c r="A81" s="56" t="s">
        <v>94</v>
      </c>
      <c r="B81" s="54" t="s">
        <v>10</v>
      </c>
      <c r="C81" s="59" t="s">
        <v>9</v>
      </c>
      <c r="D81" s="59" t="s">
        <v>28</v>
      </c>
      <c r="E81" s="400" t="s">
        <v>97</v>
      </c>
      <c r="F81" s="402"/>
      <c r="G81" s="54" t="s">
        <v>89</v>
      </c>
      <c r="H81" s="276">
        <f>H82</f>
        <v>6.93</v>
      </c>
      <c r="I81" s="276">
        <f>I82</f>
        <v>9.825999999999999</v>
      </c>
      <c r="J81" s="276">
        <f>J82</f>
        <v>0</v>
      </c>
    </row>
    <row r="82" spans="1:10" ht="33.75">
      <c r="A82" s="56" t="s">
        <v>90</v>
      </c>
      <c r="B82" s="54" t="s">
        <v>10</v>
      </c>
      <c r="C82" s="59" t="s">
        <v>9</v>
      </c>
      <c r="D82" s="59" t="s">
        <v>28</v>
      </c>
      <c r="E82" s="400" t="s">
        <v>97</v>
      </c>
      <c r="F82" s="402"/>
      <c r="G82" s="54" t="s">
        <v>60</v>
      </c>
      <c r="H82" s="276">
        <v>6.93</v>
      </c>
      <c r="I82" s="276">
        <f>10.136-0.51+0.2</f>
        <v>9.825999999999999</v>
      </c>
      <c r="J82" s="276">
        <v>0</v>
      </c>
    </row>
    <row r="83" spans="1:10" ht="40.5" customHeight="1">
      <c r="A83" s="73" t="s">
        <v>98</v>
      </c>
      <c r="B83" s="69" t="s">
        <v>10</v>
      </c>
      <c r="C83" s="74" t="s">
        <v>28</v>
      </c>
      <c r="D83" s="74"/>
      <c r="E83" s="417"/>
      <c r="F83" s="418"/>
      <c r="G83" s="87"/>
      <c r="H83" s="275">
        <f>H84+H92</f>
        <v>600</v>
      </c>
      <c r="I83" s="275">
        <f>I84+I92</f>
        <v>650</v>
      </c>
      <c r="J83" s="275">
        <f>J84+J92</f>
        <v>650</v>
      </c>
    </row>
    <row r="84" spans="1:10" ht="12.75">
      <c r="A84" s="76" t="s">
        <v>223</v>
      </c>
      <c r="B84" s="66" t="s">
        <v>10</v>
      </c>
      <c r="C84" s="67" t="s">
        <v>28</v>
      </c>
      <c r="D84" s="67" t="s">
        <v>44</v>
      </c>
      <c r="E84" s="432" t="s">
        <v>80</v>
      </c>
      <c r="F84" s="418"/>
      <c r="G84" s="89" t="s">
        <v>61</v>
      </c>
      <c r="H84" s="275">
        <f aca="true" t="shared" si="6" ref="H84:J90">H85</f>
        <v>100</v>
      </c>
      <c r="I84" s="275">
        <f t="shared" si="6"/>
        <v>50</v>
      </c>
      <c r="J84" s="275">
        <f t="shared" si="6"/>
        <v>50</v>
      </c>
    </row>
    <row r="85" spans="1:10" ht="25.5">
      <c r="A85" s="88" t="s">
        <v>79</v>
      </c>
      <c r="B85" s="6">
        <v>716</v>
      </c>
      <c r="C85" s="59" t="s">
        <v>28</v>
      </c>
      <c r="D85" s="59" t="s">
        <v>44</v>
      </c>
      <c r="E85" s="400" t="s">
        <v>84</v>
      </c>
      <c r="F85" s="401"/>
      <c r="G85" s="6" t="s">
        <v>61</v>
      </c>
      <c r="H85" s="276">
        <f t="shared" si="6"/>
        <v>100</v>
      </c>
      <c r="I85" s="276">
        <f t="shared" si="6"/>
        <v>50</v>
      </c>
      <c r="J85" s="276">
        <f t="shared" si="6"/>
        <v>50</v>
      </c>
    </row>
    <row r="86" spans="1:10" ht="38.25">
      <c r="A86" s="88" t="s">
        <v>83</v>
      </c>
      <c r="B86" s="6">
        <v>716</v>
      </c>
      <c r="C86" s="59" t="s">
        <v>28</v>
      </c>
      <c r="D86" s="59" t="s">
        <v>44</v>
      </c>
      <c r="E86" s="400" t="s">
        <v>84</v>
      </c>
      <c r="F86" s="401"/>
      <c r="G86" s="6" t="s">
        <v>61</v>
      </c>
      <c r="H86" s="276">
        <f t="shared" si="6"/>
        <v>100</v>
      </c>
      <c r="I86" s="276">
        <f t="shared" si="6"/>
        <v>50</v>
      </c>
      <c r="J86" s="276">
        <f t="shared" si="6"/>
        <v>50</v>
      </c>
    </row>
    <row r="87" spans="1:10" ht="38.25">
      <c r="A87" s="26" t="s">
        <v>46</v>
      </c>
      <c r="B87" s="6">
        <v>716</v>
      </c>
      <c r="C87" s="59" t="s">
        <v>28</v>
      </c>
      <c r="D87" s="59" t="s">
        <v>44</v>
      </c>
      <c r="E87" s="400" t="s">
        <v>84</v>
      </c>
      <c r="F87" s="401"/>
      <c r="G87" s="6" t="s">
        <v>61</v>
      </c>
      <c r="H87" s="276">
        <f>H88</f>
        <v>100</v>
      </c>
      <c r="I87" s="276">
        <f t="shared" si="6"/>
        <v>50</v>
      </c>
      <c r="J87" s="276">
        <f t="shared" si="6"/>
        <v>50</v>
      </c>
    </row>
    <row r="88" spans="1:10" ht="22.5">
      <c r="A88" s="8" t="s">
        <v>139</v>
      </c>
      <c r="B88" s="6">
        <v>716</v>
      </c>
      <c r="C88" s="59" t="s">
        <v>28</v>
      </c>
      <c r="D88" s="59" t="s">
        <v>44</v>
      </c>
      <c r="E88" s="400" t="s">
        <v>99</v>
      </c>
      <c r="F88" s="401"/>
      <c r="G88" s="6" t="s">
        <v>61</v>
      </c>
      <c r="H88" s="276">
        <f t="shared" si="6"/>
        <v>100</v>
      </c>
      <c r="I88" s="276">
        <f t="shared" si="6"/>
        <v>50</v>
      </c>
      <c r="J88" s="276">
        <f t="shared" si="6"/>
        <v>50</v>
      </c>
    </row>
    <row r="89" spans="1:10" ht="27" customHeight="1">
      <c r="A89" s="70" t="s">
        <v>87</v>
      </c>
      <c r="B89" s="69" t="s">
        <v>10</v>
      </c>
      <c r="C89" s="59" t="s">
        <v>28</v>
      </c>
      <c r="D89" s="59" t="s">
        <v>44</v>
      </c>
      <c r="E89" s="400" t="s">
        <v>99</v>
      </c>
      <c r="F89" s="401"/>
      <c r="G89" s="66" t="s">
        <v>13</v>
      </c>
      <c r="H89" s="275">
        <f t="shared" si="6"/>
        <v>100</v>
      </c>
      <c r="I89" s="275">
        <f t="shared" si="6"/>
        <v>50</v>
      </c>
      <c r="J89" s="275">
        <f t="shared" si="6"/>
        <v>50</v>
      </c>
    </row>
    <row r="90" spans="1:10" ht="33.75">
      <c r="A90" s="56" t="s">
        <v>94</v>
      </c>
      <c r="B90" s="54" t="s">
        <v>10</v>
      </c>
      <c r="C90" s="59" t="s">
        <v>28</v>
      </c>
      <c r="D90" s="59" t="s">
        <v>44</v>
      </c>
      <c r="E90" s="400" t="s">
        <v>99</v>
      </c>
      <c r="F90" s="401"/>
      <c r="G90" s="54" t="s">
        <v>89</v>
      </c>
      <c r="H90" s="276">
        <f t="shared" si="6"/>
        <v>100</v>
      </c>
      <c r="I90" s="276">
        <f t="shared" si="6"/>
        <v>50</v>
      </c>
      <c r="J90" s="276">
        <f t="shared" si="6"/>
        <v>50</v>
      </c>
    </row>
    <row r="91" spans="1:10" ht="33.75">
      <c r="A91" s="56" t="s">
        <v>90</v>
      </c>
      <c r="B91" s="54" t="s">
        <v>10</v>
      </c>
      <c r="C91" s="59" t="s">
        <v>28</v>
      </c>
      <c r="D91" s="59" t="s">
        <v>44</v>
      </c>
      <c r="E91" s="400" t="s">
        <v>99</v>
      </c>
      <c r="F91" s="401"/>
      <c r="G91" s="54" t="s">
        <v>60</v>
      </c>
      <c r="H91" s="276">
        <v>100</v>
      </c>
      <c r="I91" s="276">
        <v>50</v>
      </c>
      <c r="J91" s="276">
        <v>50</v>
      </c>
    </row>
    <row r="92" spans="1:10" ht="51">
      <c r="A92" s="76" t="s">
        <v>222</v>
      </c>
      <c r="B92" s="66" t="s">
        <v>10</v>
      </c>
      <c r="C92" s="67" t="s">
        <v>28</v>
      </c>
      <c r="D92" s="67" t="s">
        <v>51</v>
      </c>
      <c r="E92" s="432" t="s">
        <v>80</v>
      </c>
      <c r="F92" s="418"/>
      <c r="G92" s="89" t="s">
        <v>61</v>
      </c>
      <c r="H92" s="275">
        <f aca="true" t="shared" si="7" ref="H92:J98">H93</f>
        <v>500</v>
      </c>
      <c r="I92" s="275">
        <v>600</v>
      </c>
      <c r="J92" s="275">
        <v>600</v>
      </c>
    </row>
    <row r="93" spans="1:10" ht="25.5">
      <c r="A93" s="88" t="s">
        <v>79</v>
      </c>
      <c r="B93" s="6">
        <v>716</v>
      </c>
      <c r="C93" s="67" t="s">
        <v>28</v>
      </c>
      <c r="D93" s="67" t="s">
        <v>51</v>
      </c>
      <c r="E93" s="400" t="s">
        <v>84</v>
      </c>
      <c r="F93" s="401"/>
      <c r="G93" s="6" t="s">
        <v>61</v>
      </c>
      <c r="H93" s="276">
        <f t="shared" si="7"/>
        <v>500</v>
      </c>
      <c r="I93" s="276">
        <f t="shared" si="7"/>
        <v>600</v>
      </c>
      <c r="J93" s="276">
        <f t="shared" si="7"/>
        <v>600</v>
      </c>
    </row>
    <row r="94" spans="1:10" ht="36.75" customHeight="1">
      <c r="A94" s="88" t="s">
        <v>83</v>
      </c>
      <c r="B94" s="6">
        <v>716</v>
      </c>
      <c r="C94" s="67" t="s">
        <v>28</v>
      </c>
      <c r="D94" s="67" t="s">
        <v>51</v>
      </c>
      <c r="E94" s="400" t="s">
        <v>84</v>
      </c>
      <c r="F94" s="401"/>
      <c r="G94" s="6" t="s">
        <v>61</v>
      </c>
      <c r="H94" s="276">
        <f t="shared" si="7"/>
        <v>500</v>
      </c>
      <c r="I94" s="276">
        <f t="shared" si="7"/>
        <v>600</v>
      </c>
      <c r="J94" s="276">
        <f t="shared" si="7"/>
        <v>600</v>
      </c>
    </row>
    <row r="95" spans="1:10" ht="40.5" customHeight="1">
      <c r="A95" s="26" t="s">
        <v>46</v>
      </c>
      <c r="B95" s="6">
        <v>716</v>
      </c>
      <c r="C95" s="67" t="s">
        <v>28</v>
      </c>
      <c r="D95" s="67" t="s">
        <v>51</v>
      </c>
      <c r="E95" s="400" t="s">
        <v>84</v>
      </c>
      <c r="F95" s="401"/>
      <c r="G95" s="6" t="s">
        <v>61</v>
      </c>
      <c r="H95" s="276">
        <f t="shared" si="7"/>
        <v>500</v>
      </c>
      <c r="I95" s="276">
        <f t="shared" si="7"/>
        <v>600</v>
      </c>
      <c r="J95" s="276">
        <f t="shared" si="7"/>
        <v>600</v>
      </c>
    </row>
    <row r="96" spans="1:10" ht="33.75">
      <c r="A96" s="8" t="s">
        <v>138</v>
      </c>
      <c r="B96" s="6">
        <v>716</v>
      </c>
      <c r="C96" s="67" t="s">
        <v>28</v>
      </c>
      <c r="D96" s="67" t="s">
        <v>51</v>
      </c>
      <c r="E96" s="400" t="s">
        <v>100</v>
      </c>
      <c r="F96" s="401"/>
      <c r="G96" s="6" t="s">
        <v>61</v>
      </c>
      <c r="H96" s="276">
        <f t="shared" si="7"/>
        <v>500</v>
      </c>
      <c r="I96" s="276">
        <f t="shared" si="7"/>
        <v>600</v>
      </c>
      <c r="J96" s="276">
        <f t="shared" si="7"/>
        <v>600</v>
      </c>
    </row>
    <row r="97" spans="1:10" ht="22.5">
      <c r="A97" s="70" t="s">
        <v>87</v>
      </c>
      <c r="B97" s="69" t="s">
        <v>10</v>
      </c>
      <c r="C97" s="67" t="s">
        <v>28</v>
      </c>
      <c r="D97" s="67" t="s">
        <v>51</v>
      </c>
      <c r="E97" s="400" t="s">
        <v>100</v>
      </c>
      <c r="F97" s="401"/>
      <c r="G97" s="66" t="s">
        <v>13</v>
      </c>
      <c r="H97" s="275">
        <f t="shared" si="7"/>
        <v>500</v>
      </c>
      <c r="I97" s="275">
        <f t="shared" si="7"/>
        <v>600</v>
      </c>
      <c r="J97" s="275">
        <f t="shared" si="7"/>
        <v>600</v>
      </c>
    </row>
    <row r="98" spans="1:10" ht="33.75">
      <c r="A98" s="56" t="s">
        <v>94</v>
      </c>
      <c r="B98" s="54" t="s">
        <v>10</v>
      </c>
      <c r="C98" s="67" t="s">
        <v>28</v>
      </c>
      <c r="D98" s="67" t="s">
        <v>51</v>
      </c>
      <c r="E98" s="400" t="s">
        <v>100</v>
      </c>
      <c r="F98" s="401"/>
      <c r="G98" s="54" t="s">
        <v>89</v>
      </c>
      <c r="H98" s="276">
        <f t="shared" si="7"/>
        <v>500</v>
      </c>
      <c r="I98" s="276">
        <f t="shared" si="7"/>
        <v>600</v>
      </c>
      <c r="J98" s="276">
        <f t="shared" si="7"/>
        <v>600</v>
      </c>
    </row>
    <row r="99" spans="1:10" ht="33.75">
      <c r="A99" s="56" t="s">
        <v>90</v>
      </c>
      <c r="B99" s="54" t="s">
        <v>10</v>
      </c>
      <c r="C99" s="67" t="s">
        <v>28</v>
      </c>
      <c r="D99" s="67" t="s">
        <v>51</v>
      </c>
      <c r="E99" s="400" t="s">
        <v>100</v>
      </c>
      <c r="F99" s="401"/>
      <c r="G99" s="54" t="s">
        <v>60</v>
      </c>
      <c r="H99" s="276">
        <v>500</v>
      </c>
      <c r="I99" s="276">
        <v>600</v>
      </c>
      <c r="J99" s="276">
        <v>600</v>
      </c>
    </row>
    <row r="100" spans="1:10" ht="12.75">
      <c r="A100" s="73" t="s">
        <v>45</v>
      </c>
      <c r="B100" s="79" t="s">
        <v>10</v>
      </c>
      <c r="C100" s="79" t="s">
        <v>16</v>
      </c>
      <c r="D100" s="80"/>
      <c r="E100" s="400"/>
      <c r="F100" s="401"/>
      <c r="G100" s="59"/>
      <c r="H100" s="275">
        <f>H102+H108</f>
        <v>36600</v>
      </c>
      <c r="I100" s="275">
        <f>I102+I108</f>
        <v>36600</v>
      </c>
      <c r="J100" s="275">
        <f>J102+J108</f>
        <v>22579.68</v>
      </c>
    </row>
    <row r="101" spans="1:10" ht="25.5">
      <c r="A101" s="88" t="s">
        <v>101</v>
      </c>
      <c r="B101" s="6">
        <v>716</v>
      </c>
      <c r="C101" s="80" t="s">
        <v>16</v>
      </c>
      <c r="D101" s="80" t="s">
        <v>44</v>
      </c>
      <c r="E101" s="400" t="s">
        <v>102</v>
      </c>
      <c r="F101" s="401"/>
      <c r="G101" s="6" t="s">
        <v>61</v>
      </c>
      <c r="H101" s="276">
        <f>H102</f>
        <v>36600</v>
      </c>
      <c r="I101" s="276">
        <f aca="true" t="shared" si="8" ref="I101:J103">I102</f>
        <v>36600</v>
      </c>
      <c r="J101" s="276">
        <f t="shared" si="8"/>
        <v>22579.68</v>
      </c>
    </row>
    <row r="102" spans="1:10" ht="89.25">
      <c r="A102" s="73" t="s">
        <v>70</v>
      </c>
      <c r="B102" s="65" t="s">
        <v>10</v>
      </c>
      <c r="C102" s="83" t="s">
        <v>16</v>
      </c>
      <c r="D102" s="83" t="s">
        <v>44</v>
      </c>
      <c r="E102" s="400" t="s">
        <v>102</v>
      </c>
      <c r="F102" s="401"/>
      <c r="G102" s="83"/>
      <c r="H102" s="278">
        <f>H103</f>
        <v>36600</v>
      </c>
      <c r="I102" s="278">
        <f t="shared" si="8"/>
        <v>36600</v>
      </c>
      <c r="J102" s="278">
        <f>J107</f>
        <v>22579.68</v>
      </c>
    </row>
    <row r="103" spans="1:10" ht="127.5">
      <c r="A103" s="84" t="s">
        <v>56</v>
      </c>
      <c r="B103" s="57" t="s">
        <v>10</v>
      </c>
      <c r="C103" s="58" t="s">
        <v>16</v>
      </c>
      <c r="D103" s="58" t="s">
        <v>44</v>
      </c>
      <c r="E103" s="400" t="s">
        <v>103</v>
      </c>
      <c r="F103" s="402"/>
      <c r="G103" s="83"/>
      <c r="H103" s="276">
        <f>H104</f>
        <v>36600</v>
      </c>
      <c r="I103" s="276">
        <f t="shared" si="8"/>
        <v>36600</v>
      </c>
      <c r="J103" s="276">
        <f>J107</f>
        <v>22579.68</v>
      </c>
    </row>
    <row r="104" spans="1:10" ht="21.75" customHeight="1">
      <c r="A104" s="70" t="s">
        <v>87</v>
      </c>
      <c r="B104" s="54" t="s">
        <v>10</v>
      </c>
      <c r="C104" s="59" t="s">
        <v>16</v>
      </c>
      <c r="D104" s="59" t="s">
        <v>44</v>
      </c>
      <c r="E104" s="400" t="s">
        <v>103</v>
      </c>
      <c r="F104" s="402"/>
      <c r="G104" s="59"/>
      <c r="H104" s="276">
        <f>SUM(H105)</f>
        <v>36600</v>
      </c>
      <c r="I104" s="276">
        <f>SUM(I105)</f>
        <v>36600</v>
      </c>
      <c r="J104" s="276">
        <f>SUM(J105)</f>
        <v>22579.68</v>
      </c>
    </row>
    <row r="105" spans="1:10" ht="40.5" customHeight="1">
      <c r="A105" s="56" t="s">
        <v>94</v>
      </c>
      <c r="B105" s="54" t="s">
        <v>10</v>
      </c>
      <c r="C105" s="59" t="s">
        <v>16</v>
      </c>
      <c r="D105" s="59" t="s">
        <v>44</v>
      </c>
      <c r="E105" s="400" t="s">
        <v>103</v>
      </c>
      <c r="F105" s="402"/>
      <c r="G105" s="66" t="s">
        <v>13</v>
      </c>
      <c r="H105" s="276">
        <f aca="true" t="shared" si="9" ref="H105:J106">H106</f>
        <v>36600</v>
      </c>
      <c r="I105" s="276">
        <f t="shared" si="9"/>
        <v>36600</v>
      </c>
      <c r="J105" s="276">
        <f t="shared" si="9"/>
        <v>22579.68</v>
      </c>
    </row>
    <row r="106" spans="1:12" s="46" customFormat="1" ht="34.5" customHeight="1">
      <c r="A106" s="56" t="s">
        <v>90</v>
      </c>
      <c r="B106" s="54" t="s">
        <v>10</v>
      </c>
      <c r="C106" s="59" t="s">
        <v>16</v>
      </c>
      <c r="D106" s="59" t="s">
        <v>44</v>
      </c>
      <c r="E106" s="400" t="s">
        <v>103</v>
      </c>
      <c r="F106" s="402"/>
      <c r="G106" s="54" t="s">
        <v>89</v>
      </c>
      <c r="H106" s="276">
        <f t="shared" si="9"/>
        <v>36600</v>
      </c>
      <c r="I106" s="276">
        <f t="shared" si="9"/>
        <v>36600</v>
      </c>
      <c r="J106" s="276">
        <f t="shared" si="9"/>
        <v>22579.68</v>
      </c>
      <c r="L106" s="173"/>
    </row>
    <row r="107" spans="1:12" s="46" customFormat="1" ht="34.5" customHeight="1">
      <c r="A107" s="56" t="s">
        <v>90</v>
      </c>
      <c r="B107" s="54" t="s">
        <v>10</v>
      </c>
      <c r="C107" s="59" t="s">
        <v>16</v>
      </c>
      <c r="D107" s="59" t="s">
        <v>44</v>
      </c>
      <c r="E107" s="400" t="s">
        <v>103</v>
      </c>
      <c r="F107" s="402"/>
      <c r="G107" s="54" t="s">
        <v>60</v>
      </c>
      <c r="H107" s="277">
        <f>600+30000*1.2</f>
        <v>36600</v>
      </c>
      <c r="I107" s="277">
        <f>600+30000*1.2</f>
        <v>36600</v>
      </c>
      <c r="J107" s="277">
        <f>600+18316.4*1.2</f>
        <v>22579.68</v>
      </c>
      <c r="L107" s="172"/>
    </row>
    <row r="108" spans="1:12" ht="24.75" customHeight="1" hidden="1">
      <c r="A108" s="88"/>
      <c r="B108" s="66"/>
      <c r="C108" s="67"/>
      <c r="D108" s="67"/>
      <c r="E108" s="432"/>
      <c r="F108" s="418"/>
      <c r="G108" s="82"/>
      <c r="H108" s="275"/>
      <c r="I108" s="275"/>
      <c r="J108" s="275"/>
      <c r="L108" s="172"/>
    </row>
    <row r="109" spans="1:10" ht="26.25" customHeight="1" hidden="1">
      <c r="A109" s="88"/>
      <c r="B109" s="6"/>
      <c r="C109" s="58"/>
      <c r="D109" s="58"/>
      <c r="E109" s="400"/>
      <c r="F109" s="401"/>
      <c r="G109" s="6"/>
      <c r="H109" s="276"/>
      <c r="I109" s="276"/>
      <c r="J109" s="276"/>
    </row>
    <row r="110" spans="1:10" ht="76.5" hidden="1">
      <c r="A110" s="73" t="s">
        <v>242</v>
      </c>
      <c r="B110" s="65" t="s">
        <v>10</v>
      </c>
      <c r="C110" s="83" t="s">
        <v>16</v>
      </c>
      <c r="D110" s="83" t="s">
        <v>25</v>
      </c>
      <c r="E110" s="400" t="s">
        <v>241</v>
      </c>
      <c r="F110" s="401"/>
      <c r="G110" s="83"/>
      <c r="H110" s="278">
        <f>H111</f>
        <v>0</v>
      </c>
      <c r="I110" s="278">
        <f>I111</f>
        <v>0</v>
      </c>
      <c r="J110" s="278">
        <f>J111</f>
        <v>0</v>
      </c>
    </row>
    <row r="111" spans="1:10" ht="40.5" customHeight="1" hidden="1">
      <c r="A111" s="84" t="s">
        <v>243</v>
      </c>
      <c r="B111" s="57" t="s">
        <v>10</v>
      </c>
      <c r="C111" s="58" t="s">
        <v>16</v>
      </c>
      <c r="D111" s="58" t="s">
        <v>25</v>
      </c>
      <c r="E111" s="400" t="s">
        <v>240</v>
      </c>
      <c r="F111" s="402"/>
      <c r="G111" s="83"/>
      <c r="H111" s="276">
        <f>H115</f>
        <v>0</v>
      </c>
      <c r="I111" s="276">
        <f>I112</f>
        <v>0</v>
      </c>
      <c r="J111" s="276">
        <f>J112</f>
        <v>0</v>
      </c>
    </row>
    <row r="112" spans="1:12" s="40" customFormat="1" ht="24" customHeight="1" hidden="1">
      <c r="A112" s="26"/>
      <c r="B112" s="6"/>
      <c r="C112" s="58"/>
      <c r="D112" s="58"/>
      <c r="E112" s="400"/>
      <c r="F112" s="401"/>
      <c r="G112" s="6"/>
      <c r="H112" s="276"/>
      <c r="I112" s="276"/>
      <c r="J112" s="276"/>
      <c r="L112" s="171"/>
    </row>
    <row r="113" spans="1:12" s="40" customFormat="1" ht="27" customHeight="1" hidden="1">
      <c r="A113" s="70" t="s">
        <v>87</v>
      </c>
      <c r="B113" s="69" t="s">
        <v>10</v>
      </c>
      <c r="C113" s="58" t="s">
        <v>16</v>
      </c>
      <c r="D113" s="58" t="s">
        <v>25</v>
      </c>
      <c r="E113" s="400" t="s">
        <v>240</v>
      </c>
      <c r="F113" s="401"/>
      <c r="G113" s="66" t="s">
        <v>13</v>
      </c>
      <c r="H113" s="275">
        <f aca="true" t="shared" si="10" ref="H113:J114">H114</f>
        <v>0</v>
      </c>
      <c r="I113" s="275">
        <f t="shared" si="10"/>
        <v>0</v>
      </c>
      <c r="J113" s="275">
        <f t="shared" si="10"/>
        <v>0</v>
      </c>
      <c r="L113" s="171"/>
    </row>
    <row r="114" spans="1:12" s="40" customFormat="1" ht="37.5" customHeight="1" hidden="1">
      <c r="A114" s="56" t="s">
        <v>94</v>
      </c>
      <c r="B114" s="54" t="s">
        <v>10</v>
      </c>
      <c r="C114" s="58" t="s">
        <v>16</v>
      </c>
      <c r="D114" s="58" t="s">
        <v>25</v>
      </c>
      <c r="E114" s="400" t="s">
        <v>240</v>
      </c>
      <c r="F114" s="401"/>
      <c r="G114" s="54" t="s">
        <v>89</v>
      </c>
      <c r="H114" s="276">
        <f t="shared" si="10"/>
        <v>0</v>
      </c>
      <c r="I114" s="276">
        <f t="shared" si="10"/>
        <v>0</v>
      </c>
      <c r="J114" s="276">
        <f t="shared" si="10"/>
        <v>0</v>
      </c>
      <c r="L114" s="171"/>
    </row>
    <row r="115" spans="1:12" s="40" customFormat="1" ht="37.5" customHeight="1" hidden="1">
      <c r="A115" s="56" t="s">
        <v>90</v>
      </c>
      <c r="B115" s="54" t="s">
        <v>10</v>
      </c>
      <c r="C115" s="58" t="s">
        <v>16</v>
      </c>
      <c r="D115" s="58" t="s">
        <v>25</v>
      </c>
      <c r="E115" s="400" t="s">
        <v>240</v>
      </c>
      <c r="F115" s="401"/>
      <c r="G115" s="54" t="s">
        <v>60</v>
      </c>
      <c r="H115" s="276">
        <v>0</v>
      </c>
      <c r="I115" s="276">
        <v>0</v>
      </c>
      <c r="J115" s="276">
        <v>0</v>
      </c>
      <c r="K115" s="40">
        <v>-50</v>
      </c>
      <c r="L115" s="171"/>
    </row>
    <row r="116" spans="1:12" s="40" customFormat="1" ht="39.75" customHeight="1">
      <c r="A116" s="81" t="s">
        <v>29</v>
      </c>
      <c r="B116" s="66" t="s">
        <v>10</v>
      </c>
      <c r="C116" s="67" t="s">
        <v>31</v>
      </c>
      <c r="D116" s="75"/>
      <c r="E116" s="400"/>
      <c r="F116" s="401"/>
      <c r="G116" s="87"/>
      <c r="H116" s="275">
        <f>H117+H142+H143</f>
        <v>10637.961</v>
      </c>
      <c r="I116" s="275">
        <f>I117+I142+I143</f>
        <v>3903.928</v>
      </c>
      <c r="J116" s="275">
        <f>J117+J142+J143</f>
        <v>5203.928</v>
      </c>
      <c r="L116" s="171"/>
    </row>
    <row r="117" spans="1:12" s="40" customFormat="1" ht="15" customHeight="1">
      <c r="A117" s="81" t="s">
        <v>30</v>
      </c>
      <c r="B117" s="66" t="s">
        <v>10</v>
      </c>
      <c r="C117" s="67" t="s">
        <v>31</v>
      </c>
      <c r="D117" s="67" t="s">
        <v>8</v>
      </c>
      <c r="E117" s="432" t="s">
        <v>80</v>
      </c>
      <c r="F117" s="418"/>
      <c r="G117" s="67" t="s">
        <v>61</v>
      </c>
      <c r="H117" s="275">
        <f aca="true" t="shared" si="11" ref="H117:J123">H118</f>
        <v>572</v>
      </c>
      <c r="I117" s="275">
        <f t="shared" si="11"/>
        <v>72</v>
      </c>
      <c r="J117" s="275">
        <f t="shared" si="11"/>
        <v>72</v>
      </c>
      <c r="L117" s="171"/>
    </row>
    <row r="118" spans="1:12" s="40" customFormat="1" ht="28.5" customHeight="1">
      <c r="A118" s="88" t="s">
        <v>79</v>
      </c>
      <c r="B118" s="6">
        <v>716</v>
      </c>
      <c r="C118" s="67" t="s">
        <v>31</v>
      </c>
      <c r="D118" s="67" t="s">
        <v>8</v>
      </c>
      <c r="E118" s="400" t="s">
        <v>84</v>
      </c>
      <c r="F118" s="401"/>
      <c r="G118" s="6" t="s">
        <v>61</v>
      </c>
      <c r="H118" s="276">
        <f t="shared" si="11"/>
        <v>572</v>
      </c>
      <c r="I118" s="276">
        <f t="shared" si="11"/>
        <v>72</v>
      </c>
      <c r="J118" s="276">
        <f t="shared" si="11"/>
        <v>72</v>
      </c>
      <c r="L118" s="171"/>
    </row>
    <row r="119" spans="1:12" s="40" customFormat="1" ht="37.5" customHeight="1">
      <c r="A119" s="88" t="s">
        <v>83</v>
      </c>
      <c r="B119" s="6">
        <v>716</v>
      </c>
      <c r="C119" s="67" t="s">
        <v>31</v>
      </c>
      <c r="D119" s="67" t="s">
        <v>8</v>
      </c>
      <c r="E119" s="400" t="s">
        <v>84</v>
      </c>
      <c r="F119" s="401"/>
      <c r="G119" s="6" t="s">
        <v>61</v>
      </c>
      <c r="H119" s="276">
        <f t="shared" si="11"/>
        <v>572</v>
      </c>
      <c r="I119" s="276">
        <f t="shared" si="11"/>
        <v>72</v>
      </c>
      <c r="J119" s="276">
        <f t="shared" si="11"/>
        <v>72</v>
      </c>
      <c r="L119" s="171"/>
    </row>
    <row r="120" spans="1:10" ht="38.25">
      <c r="A120" s="26" t="s">
        <v>46</v>
      </c>
      <c r="B120" s="6">
        <v>716</v>
      </c>
      <c r="C120" s="67" t="s">
        <v>31</v>
      </c>
      <c r="D120" s="67" t="s">
        <v>8</v>
      </c>
      <c r="E120" s="400" t="s">
        <v>75</v>
      </c>
      <c r="F120" s="401"/>
      <c r="G120" s="6" t="s">
        <v>61</v>
      </c>
      <c r="H120" s="276">
        <f t="shared" si="11"/>
        <v>572</v>
      </c>
      <c r="I120" s="276">
        <f t="shared" si="11"/>
        <v>72</v>
      </c>
      <c r="J120" s="276">
        <f t="shared" si="11"/>
        <v>72</v>
      </c>
    </row>
    <row r="121" spans="1:10" ht="24.75" customHeight="1">
      <c r="A121" s="8" t="s">
        <v>141</v>
      </c>
      <c r="B121" s="6">
        <v>716</v>
      </c>
      <c r="C121" s="67" t="s">
        <v>31</v>
      </c>
      <c r="D121" s="67" t="s">
        <v>8</v>
      </c>
      <c r="E121" s="400" t="s">
        <v>105</v>
      </c>
      <c r="F121" s="401"/>
      <c r="G121" s="6" t="s">
        <v>61</v>
      </c>
      <c r="H121" s="276">
        <f t="shared" si="11"/>
        <v>572</v>
      </c>
      <c r="I121" s="276">
        <f t="shared" si="11"/>
        <v>72</v>
      </c>
      <c r="J121" s="276">
        <f t="shared" si="11"/>
        <v>72</v>
      </c>
    </row>
    <row r="122" spans="1:10" ht="27.75" customHeight="1">
      <c r="A122" s="70" t="s">
        <v>87</v>
      </c>
      <c r="B122" s="69" t="s">
        <v>10</v>
      </c>
      <c r="C122" s="67" t="s">
        <v>31</v>
      </c>
      <c r="D122" s="67" t="s">
        <v>8</v>
      </c>
      <c r="E122" s="400" t="s">
        <v>105</v>
      </c>
      <c r="F122" s="401"/>
      <c r="G122" s="66" t="s">
        <v>13</v>
      </c>
      <c r="H122" s="275">
        <f t="shared" si="11"/>
        <v>572</v>
      </c>
      <c r="I122" s="275">
        <f t="shared" si="11"/>
        <v>72</v>
      </c>
      <c r="J122" s="275">
        <f t="shared" si="11"/>
        <v>72</v>
      </c>
    </row>
    <row r="123" spans="1:10" ht="34.5" customHeight="1">
      <c r="A123" s="56" t="s">
        <v>94</v>
      </c>
      <c r="B123" s="54" t="s">
        <v>10</v>
      </c>
      <c r="C123" s="67" t="s">
        <v>31</v>
      </c>
      <c r="D123" s="67" t="s">
        <v>8</v>
      </c>
      <c r="E123" s="400" t="s">
        <v>105</v>
      </c>
      <c r="F123" s="401"/>
      <c r="G123" s="54" t="s">
        <v>89</v>
      </c>
      <c r="H123" s="276">
        <f t="shared" si="11"/>
        <v>572</v>
      </c>
      <c r="I123" s="276">
        <f t="shared" si="11"/>
        <v>72</v>
      </c>
      <c r="J123" s="276">
        <f t="shared" si="11"/>
        <v>72</v>
      </c>
    </row>
    <row r="124" spans="1:10" ht="38.25" customHeight="1">
      <c r="A124" s="56" t="s">
        <v>90</v>
      </c>
      <c r="B124" s="54" t="s">
        <v>10</v>
      </c>
      <c r="C124" s="67" t="s">
        <v>31</v>
      </c>
      <c r="D124" s="67" t="s">
        <v>8</v>
      </c>
      <c r="E124" s="400" t="s">
        <v>105</v>
      </c>
      <c r="F124" s="401"/>
      <c r="G124" s="54" t="s">
        <v>60</v>
      </c>
      <c r="H124" s="276">
        <v>572</v>
      </c>
      <c r="I124" s="276">
        <v>72</v>
      </c>
      <c r="J124" s="276">
        <v>72</v>
      </c>
    </row>
    <row r="125" spans="1:10" ht="21.75" customHeight="1" hidden="1">
      <c r="A125" s="68" t="s">
        <v>32</v>
      </c>
      <c r="B125" s="69" t="s">
        <v>10</v>
      </c>
      <c r="C125" s="67" t="s">
        <v>31</v>
      </c>
      <c r="D125" s="67" t="s">
        <v>9</v>
      </c>
      <c r="E125" s="432" t="s">
        <v>80</v>
      </c>
      <c r="F125" s="437"/>
      <c r="G125" s="54"/>
      <c r="H125" s="275">
        <f>H126+H133+H139</f>
        <v>6134.033</v>
      </c>
      <c r="I125" s="275">
        <f>I126+I133</f>
        <v>0</v>
      </c>
      <c r="J125" s="275">
        <f>J126+J133</f>
        <v>0</v>
      </c>
    </row>
    <row r="126" spans="1:10" ht="29.25" customHeight="1" hidden="1">
      <c r="A126" s="88" t="s">
        <v>79</v>
      </c>
      <c r="B126" s="6">
        <v>716</v>
      </c>
      <c r="C126" s="67" t="s">
        <v>31</v>
      </c>
      <c r="D126" s="67" t="s">
        <v>9</v>
      </c>
      <c r="E126" s="400" t="s">
        <v>84</v>
      </c>
      <c r="F126" s="402"/>
      <c r="G126" s="54" t="s">
        <v>61</v>
      </c>
      <c r="H126" s="276">
        <f aca="true" t="shared" si="12" ref="H126:J131">H127</f>
        <v>0</v>
      </c>
      <c r="I126" s="276">
        <f t="shared" si="12"/>
        <v>0</v>
      </c>
      <c r="J126" s="276">
        <f t="shared" si="12"/>
        <v>0</v>
      </c>
    </row>
    <row r="127" spans="1:10" ht="21.75" customHeight="1" hidden="1">
      <c r="A127" s="88" t="s">
        <v>83</v>
      </c>
      <c r="B127" s="6">
        <v>716</v>
      </c>
      <c r="C127" s="67" t="s">
        <v>31</v>
      </c>
      <c r="D127" s="67" t="s">
        <v>9</v>
      </c>
      <c r="E127" s="400" t="s">
        <v>84</v>
      </c>
      <c r="F127" s="402"/>
      <c r="G127" s="54" t="s">
        <v>61</v>
      </c>
      <c r="H127" s="276">
        <f t="shared" si="12"/>
        <v>0</v>
      </c>
      <c r="I127" s="276">
        <f t="shared" si="12"/>
        <v>0</v>
      </c>
      <c r="J127" s="276">
        <f t="shared" si="12"/>
        <v>0</v>
      </c>
    </row>
    <row r="128" spans="1:10" ht="31.5" customHeight="1" hidden="1">
      <c r="A128" s="26" t="s">
        <v>381</v>
      </c>
      <c r="B128" s="6">
        <v>716</v>
      </c>
      <c r="C128" s="67" t="s">
        <v>31</v>
      </c>
      <c r="D128" s="67" t="s">
        <v>9</v>
      </c>
      <c r="E128" s="400" t="s">
        <v>75</v>
      </c>
      <c r="F128" s="402"/>
      <c r="G128" s="54" t="s">
        <v>61</v>
      </c>
      <c r="H128" s="276">
        <f t="shared" si="12"/>
        <v>0</v>
      </c>
      <c r="I128" s="276">
        <f t="shared" si="12"/>
        <v>0</v>
      </c>
      <c r="J128" s="276">
        <f t="shared" si="12"/>
        <v>0</v>
      </c>
    </row>
    <row r="129" spans="1:10" ht="24.75" customHeight="1" hidden="1">
      <c r="A129" s="8" t="s">
        <v>142</v>
      </c>
      <c r="B129" s="6">
        <v>716</v>
      </c>
      <c r="C129" s="67" t="s">
        <v>31</v>
      </c>
      <c r="D129" s="67" t="s">
        <v>9</v>
      </c>
      <c r="E129" s="400" t="s">
        <v>137</v>
      </c>
      <c r="F129" s="402"/>
      <c r="G129" s="54" t="s">
        <v>61</v>
      </c>
      <c r="H129" s="276">
        <f t="shared" si="12"/>
        <v>0</v>
      </c>
      <c r="I129" s="276">
        <f t="shared" si="12"/>
        <v>0</v>
      </c>
      <c r="J129" s="276">
        <f t="shared" si="12"/>
        <v>0</v>
      </c>
    </row>
    <row r="130" spans="1:10" ht="24" customHeight="1" hidden="1">
      <c r="A130" s="70" t="s">
        <v>87</v>
      </c>
      <c r="B130" s="69" t="s">
        <v>10</v>
      </c>
      <c r="C130" s="67" t="s">
        <v>31</v>
      </c>
      <c r="D130" s="67" t="s">
        <v>9</v>
      </c>
      <c r="E130" s="400" t="s">
        <v>137</v>
      </c>
      <c r="F130" s="402"/>
      <c r="G130" s="54" t="s">
        <v>13</v>
      </c>
      <c r="H130" s="276">
        <f t="shared" si="12"/>
        <v>0</v>
      </c>
      <c r="I130" s="276">
        <f t="shared" si="12"/>
        <v>0</v>
      </c>
      <c r="J130" s="276">
        <f t="shared" si="12"/>
        <v>0</v>
      </c>
    </row>
    <row r="131" spans="1:10" ht="40.5" customHeight="1" hidden="1">
      <c r="A131" s="56" t="s">
        <v>94</v>
      </c>
      <c r="B131" s="54" t="s">
        <v>10</v>
      </c>
      <c r="C131" s="67" t="s">
        <v>31</v>
      </c>
      <c r="D131" s="67" t="s">
        <v>9</v>
      </c>
      <c r="E131" s="400" t="s">
        <v>137</v>
      </c>
      <c r="F131" s="402"/>
      <c r="G131" s="54" t="s">
        <v>89</v>
      </c>
      <c r="H131" s="276">
        <f t="shared" si="12"/>
        <v>0</v>
      </c>
      <c r="I131" s="276">
        <f t="shared" si="12"/>
        <v>0</v>
      </c>
      <c r="J131" s="276">
        <f t="shared" si="12"/>
        <v>0</v>
      </c>
    </row>
    <row r="132" spans="1:10" ht="40.5" customHeight="1" hidden="1">
      <c r="A132" s="56" t="s">
        <v>90</v>
      </c>
      <c r="B132" s="54" t="s">
        <v>10</v>
      </c>
      <c r="C132" s="67" t="s">
        <v>31</v>
      </c>
      <c r="D132" s="67" t="s">
        <v>9</v>
      </c>
      <c r="E132" s="400" t="s">
        <v>137</v>
      </c>
      <c r="F132" s="402"/>
      <c r="G132" s="54" t="s">
        <v>60</v>
      </c>
      <c r="H132" s="276">
        <v>0</v>
      </c>
      <c r="I132" s="276">
        <v>0</v>
      </c>
      <c r="J132" s="276">
        <v>0</v>
      </c>
    </row>
    <row r="133" spans="1:10" ht="26.25" customHeight="1" hidden="1">
      <c r="A133" s="109" t="s">
        <v>162</v>
      </c>
      <c r="B133" s="16">
        <v>716</v>
      </c>
      <c r="C133" s="67" t="s">
        <v>31</v>
      </c>
      <c r="D133" s="67" t="s">
        <v>9</v>
      </c>
      <c r="E133" s="432" t="s">
        <v>163</v>
      </c>
      <c r="F133" s="437"/>
      <c r="G133" s="66"/>
      <c r="H133" s="275">
        <f aca="true" t="shared" si="13" ref="H133:J136">H134</f>
        <v>0</v>
      </c>
      <c r="I133" s="275">
        <f t="shared" si="13"/>
        <v>0</v>
      </c>
      <c r="J133" s="275">
        <f t="shared" si="13"/>
        <v>0</v>
      </c>
    </row>
    <row r="134" spans="1:10" ht="30" customHeight="1" hidden="1">
      <c r="A134" s="70" t="s">
        <v>234</v>
      </c>
      <c r="B134" s="69" t="s">
        <v>10</v>
      </c>
      <c r="C134" s="67" t="s">
        <v>31</v>
      </c>
      <c r="D134" s="67" t="s">
        <v>9</v>
      </c>
      <c r="E134" s="400" t="s">
        <v>233</v>
      </c>
      <c r="F134" s="402"/>
      <c r="G134" s="66"/>
      <c r="H134" s="275">
        <f t="shared" si="13"/>
        <v>0</v>
      </c>
      <c r="I134" s="275">
        <f t="shared" si="13"/>
        <v>0</v>
      </c>
      <c r="J134" s="275">
        <f t="shared" si="13"/>
        <v>0</v>
      </c>
    </row>
    <row r="135" spans="1:10" ht="28.5" customHeight="1" hidden="1">
      <c r="A135" s="161" t="s">
        <v>213</v>
      </c>
      <c r="B135" s="69" t="s">
        <v>10</v>
      </c>
      <c r="C135" s="67" t="s">
        <v>31</v>
      </c>
      <c r="D135" s="67" t="s">
        <v>9</v>
      </c>
      <c r="E135" s="400" t="s">
        <v>233</v>
      </c>
      <c r="F135" s="402"/>
      <c r="G135" s="54" t="s">
        <v>214</v>
      </c>
      <c r="H135" s="276">
        <f t="shared" si="13"/>
        <v>0</v>
      </c>
      <c r="I135" s="276">
        <f t="shared" si="13"/>
        <v>0</v>
      </c>
      <c r="J135" s="276">
        <f t="shared" si="13"/>
        <v>0</v>
      </c>
    </row>
    <row r="136" spans="1:10" ht="24" customHeight="1" hidden="1">
      <c r="A136" s="162" t="s">
        <v>215</v>
      </c>
      <c r="B136" s="54" t="s">
        <v>10</v>
      </c>
      <c r="C136" s="67" t="s">
        <v>31</v>
      </c>
      <c r="D136" s="67" t="s">
        <v>9</v>
      </c>
      <c r="E136" s="400" t="s">
        <v>233</v>
      </c>
      <c r="F136" s="402"/>
      <c r="G136" s="54" t="s">
        <v>216</v>
      </c>
      <c r="H136" s="276">
        <f t="shared" si="13"/>
        <v>0</v>
      </c>
      <c r="I136" s="276">
        <f t="shared" si="13"/>
        <v>0</v>
      </c>
      <c r="J136" s="276">
        <f t="shared" si="13"/>
        <v>0</v>
      </c>
    </row>
    <row r="137" spans="1:10" ht="19.5" customHeight="1" hidden="1">
      <c r="A137" s="41" t="s">
        <v>218</v>
      </c>
      <c r="B137" s="54" t="s">
        <v>10</v>
      </c>
      <c r="C137" s="67" t="s">
        <v>31</v>
      </c>
      <c r="D137" s="67" t="s">
        <v>9</v>
      </c>
      <c r="E137" s="400" t="s">
        <v>233</v>
      </c>
      <c r="F137" s="402"/>
      <c r="G137" s="54" t="s">
        <v>217</v>
      </c>
      <c r="H137" s="276">
        <v>0</v>
      </c>
      <c r="I137" s="276">
        <v>0</v>
      </c>
      <c r="J137" s="276">
        <v>0</v>
      </c>
    </row>
    <row r="138" spans="1:10" ht="19.5" customHeight="1">
      <c r="A138" s="521" t="s">
        <v>32</v>
      </c>
      <c r="B138" s="54"/>
      <c r="C138" s="67"/>
      <c r="D138" s="67"/>
      <c r="E138" s="87"/>
      <c r="F138" s="397"/>
      <c r="G138" s="54"/>
      <c r="H138" s="276"/>
      <c r="I138" s="276"/>
      <c r="J138" s="276"/>
    </row>
    <row r="139" spans="1:10" ht="41.25" customHeight="1">
      <c r="A139" s="56" t="s">
        <v>239</v>
      </c>
      <c r="B139" s="54" t="s">
        <v>10</v>
      </c>
      <c r="C139" s="58" t="s">
        <v>31</v>
      </c>
      <c r="D139" s="58" t="s">
        <v>9</v>
      </c>
      <c r="E139" s="400" t="s">
        <v>238</v>
      </c>
      <c r="F139" s="402"/>
      <c r="G139" s="54"/>
      <c r="H139" s="275">
        <f>H140</f>
        <v>6134.033</v>
      </c>
      <c r="I139" s="275">
        <f>I140</f>
        <v>0</v>
      </c>
      <c r="J139" s="275">
        <f>J140</f>
        <v>1300</v>
      </c>
    </row>
    <row r="140" spans="1:12" s="40" customFormat="1" ht="25.5" customHeight="1">
      <c r="A140" s="56" t="s">
        <v>87</v>
      </c>
      <c r="B140" s="69" t="s">
        <v>10</v>
      </c>
      <c r="C140" s="58" t="s">
        <v>31</v>
      </c>
      <c r="D140" s="58" t="s">
        <v>9</v>
      </c>
      <c r="E140" s="400" t="s">
        <v>237</v>
      </c>
      <c r="F140" s="402"/>
      <c r="G140" s="66" t="s">
        <v>13</v>
      </c>
      <c r="H140" s="275">
        <f aca="true" t="shared" si="14" ref="H140:J141">H141</f>
        <v>6134.033</v>
      </c>
      <c r="I140" s="275">
        <f t="shared" si="14"/>
        <v>0</v>
      </c>
      <c r="J140" s="275">
        <f t="shared" si="14"/>
        <v>1300</v>
      </c>
      <c r="L140" s="171"/>
    </row>
    <row r="141" spans="1:12" s="40" customFormat="1" ht="21.75" customHeight="1">
      <c r="A141" s="56" t="s">
        <v>94</v>
      </c>
      <c r="B141" s="54" t="s">
        <v>10</v>
      </c>
      <c r="C141" s="58" t="s">
        <v>31</v>
      </c>
      <c r="D141" s="58" t="s">
        <v>9</v>
      </c>
      <c r="E141" s="400" t="s">
        <v>237</v>
      </c>
      <c r="F141" s="402"/>
      <c r="G141" s="54" t="s">
        <v>89</v>
      </c>
      <c r="H141" s="276">
        <f t="shared" si="14"/>
        <v>6134.033</v>
      </c>
      <c r="I141" s="276">
        <f t="shared" si="14"/>
        <v>0</v>
      </c>
      <c r="J141" s="276">
        <f t="shared" si="14"/>
        <v>1300</v>
      </c>
      <c r="L141" s="171"/>
    </row>
    <row r="142" spans="1:12" s="40" customFormat="1" ht="29.25" customHeight="1">
      <c r="A142" s="56" t="s">
        <v>90</v>
      </c>
      <c r="B142" s="54" t="s">
        <v>10</v>
      </c>
      <c r="C142" s="58" t="s">
        <v>31</v>
      </c>
      <c r="D142" s="58" t="s">
        <v>9</v>
      </c>
      <c r="E142" s="400" t="s">
        <v>237</v>
      </c>
      <c r="F142" s="402"/>
      <c r="G142" s="54" t="s">
        <v>60</v>
      </c>
      <c r="H142" s="277">
        <f>6134.033</f>
        <v>6134.033</v>
      </c>
      <c r="I142" s="276">
        <v>0</v>
      </c>
      <c r="J142" s="276">
        <v>1300</v>
      </c>
      <c r="K142" s="181"/>
      <c r="L142" s="173"/>
    </row>
    <row r="143" spans="1:10" ht="18" customHeight="1">
      <c r="A143" s="81" t="s">
        <v>33</v>
      </c>
      <c r="B143" s="66" t="s">
        <v>10</v>
      </c>
      <c r="C143" s="67" t="s">
        <v>31</v>
      </c>
      <c r="D143" s="67" t="s">
        <v>28</v>
      </c>
      <c r="E143" s="432" t="s">
        <v>80</v>
      </c>
      <c r="F143" s="418"/>
      <c r="G143" s="67"/>
      <c r="H143" s="275">
        <f>H144+H153+H161+H171+H175</f>
        <v>3931.928</v>
      </c>
      <c r="I143" s="275">
        <f>I144+I153+I161+I171+I175</f>
        <v>3831.928</v>
      </c>
      <c r="J143" s="275">
        <f>J144+J153+J161+J171+J175</f>
        <v>3831.928</v>
      </c>
    </row>
    <row r="144" spans="1:10" ht="20.25" customHeight="1">
      <c r="A144" s="81" t="s">
        <v>34</v>
      </c>
      <c r="B144" s="66" t="s">
        <v>10</v>
      </c>
      <c r="C144" s="67" t="s">
        <v>31</v>
      </c>
      <c r="D144" s="67" t="s">
        <v>28</v>
      </c>
      <c r="E144" s="432" t="s">
        <v>80</v>
      </c>
      <c r="F144" s="418"/>
      <c r="G144" s="67" t="s">
        <v>61</v>
      </c>
      <c r="H144" s="275">
        <f aca="true" t="shared" si="15" ref="H144:J149">H145</f>
        <v>800</v>
      </c>
      <c r="I144" s="275">
        <f t="shared" si="15"/>
        <v>800</v>
      </c>
      <c r="J144" s="275">
        <f t="shared" si="15"/>
        <v>800</v>
      </c>
    </row>
    <row r="145" spans="1:10" ht="24.75" customHeight="1">
      <c r="A145" s="88" t="s">
        <v>79</v>
      </c>
      <c r="B145" s="6">
        <v>716</v>
      </c>
      <c r="C145" s="67" t="s">
        <v>31</v>
      </c>
      <c r="D145" s="67" t="s">
        <v>28</v>
      </c>
      <c r="E145" s="400" t="s">
        <v>84</v>
      </c>
      <c r="F145" s="401"/>
      <c r="G145" s="6" t="s">
        <v>61</v>
      </c>
      <c r="H145" s="276">
        <f t="shared" si="15"/>
        <v>800</v>
      </c>
      <c r="I145" s="276">
        <f t="shared" si="15"/>
        <v>800</v>
      </c>
      <c r="J145" s="276">
        <f t="shared" si="15"/>
        <v>800</v>
      </c>
    </row>
    <row r="146" spans="1:10" ht="39" customHeight="1">
      <c r="A146" s="88" t="s">
        <v>83</v>
      </c>
      <c r="B146" s="6">
        <v>716</v>
      </c>
      <c r="C146" s="67" t="s">
        <v>31</v>
      </c>
      <c r="D146" s="67" t="s">
        <v>28</v>
      </c>
      <c r="E146" s="400" t="s">
        <v>84</v>
      </c>
      <c r="F146" s="401"/>
      <c r="G146" s="6" t="s">
        <v>61</v>
      </c>
      <c r="H146" s="276">
        <f t="shared" si="15"/>
        <v>800</v>
      </c>
      <c r="I146" s="276">
        <f t="shared" si="15"/>
        <v>800</v>
      </c>
      <c r="J146" s="276">
        <f t="shared" si="15"/>
        <v>800</v>
      </c>
    </row>
    <row r="147" spans="1:10" ht="24.75" customHeight="1">
      <c r="A147" s="26" t="s">
        <v>46</v>
      </c>
      <c r="B147" s="6">
        <v>716</v>
      </c>
      <c r="C147" s="67" t="s">
        <v>31</v>
      </c>
      <c r="D147" s="67" t="s">
        <v>28</v>
      </c>
      <c r="E147" s="400" t="s">
        <v>75</v>
      </c>
      <c r="F147" s="401"/>
      <c r="G147" s="6" t="s">
        <v>61</v>
      </c>
      <c r="H147" s="276">
        <f t="shared" si="15"/>
        <v>800</v>
      </c>
      <c r="I147" s="276">
        <f t="shared" si="15"/>
        <v>800</v>
      </c>
      <c r="J147" s="276">
        <f t="shared" si="15"/>
        <v>800</v>
      </c>
    </row>
    <row r="148" spans="1:10" ht="24.75" customHeight="1">
      <c r="A148" s="8" t="s">
        <v>34</v>
      </c>
      <c r="B148" s="6">
        <v>716</v>
      </c>
      <c r="C148" s="67" t="s">
        <v>31</v>
      </c>
      <c r="D148" s="67" t="s">
        <v>28</v>
      </c>
      <c r="E148" s="400" t="s">
        <v>106</v>
      </c>
      <c r="F148" s="401"/>
      <c r="G148" s="6" t="s">
        <v>61</v>
      </c>
      <c r="H148" s="276">
        <f>H149</f>
        <v>800</v>
      </c>
      <c r="I148" s="276">
        <v>800</v>
      </c>
      <c r="J148" s="276">
        <v>800</v>
      </c>
    </row>
    <row r="149" spans="1:10" ht="24.75" customHeight="1">
      <c r="A149" s="70" t="s">
        <v>87</v>
      </c>
      <c r="B149" s="69" t="s">
        <v>10</v>
      </c>
      <c r="C149" s="67" t="s">
        <v>31</v>
      </c>
      <c r="D149" s="67" t="s">
        <v>28</v>
      </c>
      <c r="E149" s="400" t="s">
        <v>106</v>
      </c>
      <c r="F149" s="401"/>
      <c r="G149" s="66" t="s">
        <v>13</v>
      </c>
      <c r="H149" s="275">
        <f>H150</f>
        <v>800</v>
      </c>
      <c r="I149" s="275">
        <f t="shared" si="15"/>
        <v>800</v>
      </c>
      <c r="J149" s="275">
        <f t="shared" si="15"/>
        <v>800</v>
      </c>
    </row>
    <row r="150" spans="1:10" ht="36" customHeight="1">
      <c r="A150" s="56" t="s">
        <v>94</v>
      </c>
      <c r="B150" s="54" t="s">
        <v>10</v>
      </c>
      <c r="C150" s="67" t="s">
        <v>31</v>
      </c>
      <c r="D150" s="67" t="s">
        <v>28</v>
      </c>
      <c r="E150" s="400" t="s">
        <v>106</v>
      </c>
      <c r="F150" s="401"/>
      <c r="G150" s="54" t="s">
        <v>89</v>
      </c>
      <c r="H150" s="276">
        <f>H151+H152</f>
        <v>800</v>
      </c>
      <c r="I150" s="276">
        <f>I151+I152</f>
        <v>800</v>
      </c>
      <c r="J150" s="276">
        <f>J151+J152</f>
        <v>800</v>
      </c>
    </row>
    <row r="151" spans="1:10" ht="34.5" customHeight="1">
      <c r="A151" s="56" t="s">
        <v>90</v>
      </c>
      <c r="B151" s="54" t="s">
        <v>10</v>
      </c>
      <c r="C151" s="67" t="s">
        <v>31</v>
      </c>
      <c r="D151" s="67" t="s">
        <v>28</v>
      </c>
      <c r="E151" s="400" t="s">
        <v>106</v>
      </c>
      <c r="F151" s="401"/>
      <c r="G151" s="54" t="s">
        <v>60</v>
      </c>
      <c r="H151" s="276">
        <v>500</v>
      </c>
      <c r="I151" s="276">
        <v>500</v>
      </c>
      <c r="J151" s="276">
        <v>500</v>
      </c>
    </row>
    <row r="152" spans="1:11" ht="17.25" customHeight="1">
      <c r="A152" s="56" t="s">
        <v>145</v>
      </c>
      <c r="B152" s="54" t="s">
        <v>10</v>
      </c>
      <c r="C152" s="67" t="s">
        <v>31</v>
      </c>
      <c r="D152" s="67" t="s">
        <v>28</v>
      </c>
      <c r="E152" s="400" t="s">
        <v>106</v>
      </c>
      <c r="F152" s="401"/>
      <c r="G152" s="54" t="s">
        <v>144</v>
      </c>
      <c r="H152" s="276">
        <v>300</v>
      </c>
      <c r="I152" s="276">
        <v>300</v>
      </c>
      <c r="J152" s="276">
        <v>300</v>
      </c>
      <c r="K152" s="168"/>
    </row>
    <row r="153" spans="1:10" ht="24.75" customHeight="1">
      <c r="A153" s="81" t="s">
        <v>35</v>
      </c>
      <c r="B153" s="66" t="s">
        <v>10</v>
      </c>
      <c r="C153" s="67" t="s">
        <v>31</v>
      </c>
      <c r="D153" s="67" t="s">
        <v>28</v>
      </c>
      <c r="E153" s="432" t="s">
        <v>80</v>
      </c>
      <c r="F153" s="418"/>
      <c r="G153" s="67"/>
      <c r="H153" s="275">
        <f>H154</f>
        <v>2172</v>
      </c>
      <c r="I153" s="275">
        <f aca="true" t="shared" si="16" ref="H153:J166">I154</f>
        <v>2072</v>
      </c>
      <c r="J153" s="275">
        <f t="shared" si="16"/>
        <v>2072</v>
      </c>
    </row>
    <row r="154" spans="1:10" ht="24.75" customHeight="1">
      <c r="A154" s="88" t="s">
        <v>79</v>
      </c>
      <c r="B154" s="6">
        <v>716</v>
      </c>
      <c r="C154" s="67" t="s">
        <v>31</v>
      </c>
      <c r="D154" s="67" t="s">
        <v>28</v>
      </c>
      <c r="E154" s="400" t="s">
        <v>84</v>
      </c>
      <c r="F154" s="401"/>
      <c r="G154" s="6" t="s">
        <v>61</v>
      </c>
      <c r="H154" s="276">
        <f t="shared" si="16"/>
        <v>2172</v>
      </c>
      <c r="I154" s="276">
        <f t="shared" si="16"/>
        <v>2072</v>
      </c>
      <c r="J154" s="276">
        <f t="shared" si="16"/>
        <v>2072</v>
      </c>
    </row>
    <row r="155" spans="1:10" ht="38.25" customHeight="1">
      <c r="A155" s="88" t="s">
        <v>83</v>
      </c>
      <c r="B155" s="6">
        <v>716</v>
      </c>
      <c r="C155" s="67" t="s">
        <v>31</v>
      </c>
      <c r="D155" s="67" t="s">
        <v>28</v>
      </c>
      <c r="E155" s="400" t="s">
        <v>84</v>
      </c>
      <c r="F155" s="401"/>
      <c r="G155" s="6" t="s">
        <v>61</v>
      </c>
      <c r="H155" s="276">
        <f t="shared" si="16"/>
        <v>2172</v>
      </c>
      <c r="I155" s="276">
        <f t="shared" si="16"/>
        <v>2072</v>
      </c>
      <c r="J155" s="276">
        <f t="shared" si="16"/>
        <v>2072</v>
      </c>
    </row>
    <row r="156" spans="1:10" ht="36" customHeight="1">
      <c r="A156" s="26" t="s">
        <v>46</v>
      </c>
      <c r="B156" s="6">
        <v>716</v>
      </c>
      <c r="C156" s="67" t="s">
        <v>31</v>
      </c>
      <c r="D156" s="67" t="s">
        <v>28</v>
      </c>
      <c r="E156" s="400" t="s">
        <v>75</v>
      </c>
      <c r="F156" s="401"/>
      <c r="G156" s="6" t="s">
        <v>61</v>
      </c>
      <c r="H156" s="276">
        <f t="shared" si="16"/>
        <v>2172</v>
      </c>
      <c r="I156" s="276">
        <f t="shared" si="16"/>
        <v>2072</v>
      </c>
      <c r="J156" s="276">
        <f t="shared" si="16"/>
        <v>2072</v>
      </c>
    </row>
    <row r="157" spans="1:10" ht="27" customHeight="1">
      <c r="A157" s="8" t="s">
        <v>35</v>
      </c>
      <c r="B157" s="6">
        <v>716</v>
      </c>
      <c r="C157" s="67" t="s">
        <v>31</v>
      </c>
      <c r="D157" s="67" t="s">
        <v>28</v>
      </c>
      <c r="E157" s="400" t="s">
        <v>107</v>
      </c>
      <c r="F157" s="401"/>
      <c r="G157" s="6" t="s">
        <v>61</v>
      </c>
      <c r="H157" s="276">
        <f>H158</f>
        <v>2172</v>
      </c>
      <c r="I157" s="276">
        <f t="shared" si="16"/>
        <v>2072</v>
      </c>
      <c r="J157" s="276">
        <f t="shared" si="16"/>
        <v>2072</v>
      </c>
    </row>
    <row r="158" spans="1:12" ht="27.75" customHeight="1">
      <c r="A158" s="70" t="s">
        <v>87</v>
      </c>
      <c r="B158" s="69" t="s">
        <v>10</v>
      </c>
      <c r="C158" s="67" t="s">
        <v>31</v>
      </c>
      <c r="D158" s="67" t="s">
        <v>28</v>
      </c>
      <c r="E158" s="400" t="s">
        <v>107</v>
      </c>
      <c r="F158" s="401"/>
      <c r="G158" s="66" t="s">
        <v>13</v>
      </c>
      <c r="H158" s="275">
        <f t="shared" si="16"/>
        <v>2172</v>
      </c>
      <c r="I158" s="275">
        <f t="shared" si="16"/>
        <v>2072</v>
      </c>
      <c r="J158" s="275">
        <f t="shared" si="16"/>
        <v>2072</v>
      </c>
      <c r="L158" s="398">
        <f>H158+H171</f>
        <v>3131.928</v>
      </c>
    </row>
    <row r="159" spans="1:10" ht="33.75" customHeight="1">
      <c r="A159" s="56" t="s">
        <v>94</v>
      </c>
      <c r="B159" s="54" t="s">
        <v>10</v>
      </c>
      <c r="C159" s="67" t="s">
        <v>31</v>
      </c>
      <c r="D159" s="67" t="s">
        <v>28</v>
      </c>
      <c r="E159" s="400" t="s">
        <v>107</v>
      </c>
      <c r="F159" s="401"/>
      <c r="G159" s="54" t="s">
        <v>89</v>
      </c>
      <c r="H159" s="276">
        <f t="shared" si="16"/>
        <v>2172</v>
      </c>
      <c r="I159" s="276">
        <f t="shared" si="16"/>
        <v>2072</v>
      </c>
      <c r="J159" s="276">
        <f t="shared" si="16"/>
        <v>2072</v>
      </c>
    </row>
    <row r="160" spans="1:11" ht="39.75" customHeight="1">
      <c r="A160" s="56" t="s">
        <v>90</v>
      </c>
      <c r="B160" s="54" t="s">
        <v>10</v>
      </c>
      <c r="C160" s="67" t="s">
        <v>31</v>
      </c>
      <c r="D160" s="67" t="s">
        <v>28</v>
      </c>
      <c r="E160" s="400" t="s">
        <v>107</v>
      </c>
      <c r="F160" s="401"/>
      <c r="G160" s="54" t="s">
        <v>60</v>
      </c>
      <c r="H160" s="276">
        <v>2172</v>
      </c>
      <c r="I160" s="276">
        <v>2072</v>
      </c>
      <c r="J160" s="276">
        <v>2072</v>
      </c>
      <c r="K160" s="182"/>
    </row>
    <row r="161" spans="1:10" ht="12.75" hidden="1">
      <c r="A161" s="163" t="s">
        <v>228</v>
      </c>
      <c r="B161" s="16">
        <v>716</v>
      </c>
      <c r="C161" s="67" t="s">
        <v>31</v>
      </c>
      <c r="D161" s="67" t="s">
        <v>28</v>
      </c>
      <c r="E161" s="400" t="s">
        <v>227</v>
      </c>
      <c r="F161" s="401"/>
      <c r="G161" s="16"/>
      <c r="H161" s="275">
        <f aca="true" t="shared" si="17" ref="H161:J162">H162</f>
        <v>0</v>
      </c>
      <c r="I161" s="275">
        <f t="shared" si="17"/>
        <v>0</v>
      </c>
      <c r="J161" s="275">
        <f t="shared" si="17"/>
        <v>0</v>
      </c>
    </row>
    <row r="162" spans="1:12" s="49" customFormat="1" ht="12.75" hidden="1">
      <c r="A162" s="95" t="s">
        <v>228</v>
      </c>
      <c r="B162" s="6">
        <v>716</v>
      </c>
      <c r="C162" s="58" t="s">
        <v>31</v>
      </c>
      <c r="D162" s="58" t="s">
        <v>28</v>
      </c>
      <c r="E162" s="400" t="s">
        <v>227</v>
      </c>
      <c r="F162" s="401"/>
      <c r="G162" s="6" t="s">
        <v>61</v>
      </c>
      <c r="H162" s="276">
        <f t="shared" si="17"/>
        <v>0</v>
      </c>
      <c r="I162" s="276">
        <f t="shared" si="17"/>
        <v>0</v>
      </c>
      <c r="J162" s="276">
        <f t="shared" si="17"/>
        <v>0</v>
      </c>
      <c r="L162" s="172"/>
    </row>
    <row r="163" spans="1:10" ht="24.75" customHeight="1" hidden="1">
      <c r="A163" s="56" t="s">
        <v>229</v>
      </c>
      <c r="B163" s="54" t="s">
        <v>10</v>
      </c>
      <c r="C163" s="58" t="s">
        <v>31</v>
      </c>
      <c r="D163" s="58" t="s">
        <v>28</v>
      </c>
      <c r="E163" s="400" t="s">
        <v>226</v>
      </c>
      <c r="F163" s="402"/>
      <c r="G163" s="57" t="s">
        <v>13</v>
      </c>
      <c r="H163" s="276">
        <f>SUM(H164,H168)</f>
        <v>0</v>
      </c>
      <c r="I163" s="276">
        <f>SUM(I164,I168)</f>
        <v>0</v>
      </c>
      <c r="J163" s="276">
        <f>SUM(J164,J168)</f>
        <v>0</v>
      </c>
    </row>
    <row r="164" spans="1:10" ht="33.75" hidden="1">
      <c r="A164" s="56" t="s">
        <v>231</v>
      </c>
      <c r="B164" s="54" t="s">
        <v>10</v>
      </c>
      <c r="C164" s="67" t="s">
        <v>31</v>
      </c>
      <c r="D164" s="67" t="s">
        <v>28</v>
      </c>
      <c r="E164" s="400" t="s">
        <v>230</v>
      </c>
      <c r="F164" s="402"/>
      <c r="G164" s="57"/>
      <c r="H164" s="276">
        <f aca="true" t="shared" si="18" ref="H164:J165">H165</f>
        <v>0</v>
      </c>
      <c r="I164" s="276">
        <f t="shared" si="18"/>
        <v>0</v>
      </c>
      <c r="J164" s="276">
        <f t="shared" si="18"/>
        <v>0</v>
      </c>
    </row>
    <row r="165" spans="1:10" ht="22.5" hidden="1">
      <c r="A165" s="56" t="s">
        <v>232</v>
      </c>
      <c r="B165" s="54" t="s">
        <v>10</v>
      </c>
      <c r="C165" s="67" t="s">
        <v>31</v>
      </c>
      <c r="D165" s="67" t="s">
        <v>28</v>
      </c>
      <c r="E165" s="400" t="s">
        <v>225</v>
      </c>
      <c r="F165" s="402"/>
      <c r="G165" s="57"/>
      <c r="H165" s="276">
        <f t="shared" si="18"/>
        <v>0</v>
      </c>
      <c r="I165" s="276">
        <f t="shared" si="18"/>
        <v>0</v>
      </c>
      <c r="J165" s="276">
        <f t="shared" si="18"/>
        <v>0</v>
      </c>
    </row>
    <row r="166" spans="1:10" ht="38.25" customHeight="1" hidden="1">
      <c r="A166" s="56" t="s">
        <v>94</v>
      </c>
      <c r="B166" s="54" t="s">
        <v>10</v>
      </c>
      <c r="C166" s="67" t="s">
        <v>31</v>
      </c>
      <c r="D166" s="67" t="s">
        <v>28</v>
      </c>
      <c r="E166" s="400" t="s">
        <v>225</v>
      </c>
      <c r="F166" s="402"/>
      <c r="G166" s="54" t="s">
        <v>89</v>
      </c>
      <c r="H166" s="276">
        <f t="shared" si="16"/>
        <v>0</v>
      </c>
      <c r="I166" s="276">
        <f t="shared" si="16"/>
        <v>0</v>
      </c>
      <c r="J166" s="280">
        <f t="shared" si="16"/>
        <v>0</v>
      </c>
    </row>
    <row r="167" spans="1:11" ht="36" customHeight="1" hidden="1">
      <c r="A167" s="56" t="s">
        <v>90</v>
      </c>
      <c r="B167" s="54" t="s">
        <v>10</v>
      </c>
      <c r="C167" s="67" t="s">
        <v>31</v>
      </c>
      <c r="D167" s="67" t="s">
        <v>28</v>
      </c>
      <c r="E167" s="400" t="s">
        <v>225</v>
      </c>
      <c r="F167" s="402"/>
      <c r="G167" s="54" t="s">
        <v>60</v>
      </c>
      <c r="H167" s="276">
        <v>0</v>
      </c>
      <c r="I167" s="281">
        <v>0</v>
      </c>
      <c r="J167" s="276">
        <v>0</v>
      </c>
      <c r="K167" s="179"/>
    </row>
    <row r="168" spans="1:10" ht="36" customHeight="1" hidden="1">
      <c r="A168" s="56" t="s">
        <v>229</v>
      </c>
      <c r="B168" s="54" t="s">
        <v>10</v>
      </c>
      <c r="C168" s="67" t="s">
        <v>31</v>
      </c>
      <c r="D168" s="67" t="s">
        <v>28</v>
      </c>
      <c r="E168" s="400" t="s">
        <v>224</v>
      </c>
      <c r="F168" s="402"/>
      <c r="G168" s="54"/>
      <c r="H168" s="276">
        <f>SUM(H169)</f>
        <v>0</v>
      </c>
      <c r="I168" s="276">
        <f>I169</f>
        <v>0</v>
      </c>
      <c r="J168" s="282">
        <f>J169</f>
        <v>0</v>
      </c>
    </row>
    <row r="169" spans="1:10" ht="36" customHeight="1" hidden="1">
      <c r="A169" s="56" t="s">
        <v>94</v>
      </c>
      <c r="B169" s="54" t="s">
        <v>10</v>
      </c>
      <c r="C169" s="67" t="s">
        <v>31</v>
      </c>
      <c r="D169" s="67" t="s">
        <v>28</v>
      </c>
      <c r="E169" s="400" t="s">
        <v>224</v>
      </c>
      <c r="F169" s="402"/>
      <c r="G169" s="54" t="s">
        <v>89</v>
      </c>
      <c r="H169" s="276">
        <f>H170</f>
        <v>0</v>
      </c>
      <c r="I169" s="276">
        <f>I170</f>
        <v>0</v>
      </c>
      <c r="J169" s="276">
        <f>J170</f>
        <v>0</v>
      </c>
    </row>
    <row r="170" spans="1:12" ht="36" customHeight="1" hidden="1">
      <c r="A170" s="56" t="s">
        <v>90</v>
      </c>
      <c r="B170" s="54" t="s">
        <v>10</v>
      </c>
      <c r="C170" s="67" t="s">
        <v>31</v>
      </c>
      <c r="D170" s="67" t="s">
        <v>28</v>
      </c>
      <c r="E170" s="400" t="s">
        <v>224</v>
      </c>
      <c r="F170" s="402"/>
      <c r="G170" s="54" t="s">
        <v>60</v>
      </c>
      <c r="H170" s="276">
        <f>139.9-28.5-111.4</f>
        <v>0</v>
      </c>
      <c r="I170" s="276">
        <v>0</v>
      </c>
      <c r="J170" s="276">
        <v>0</v>
      </c>
      <c r="K170" s="168"/>
      <c r="L170" s="179"/>
    </row>
    <row r="171" spans="1:12" s="40" customFormat="1" ht="30.75" customHeight="1">
      <c r="A171" s="109" t="s">
        <v>140</v>
      </c>
      <c r="B171" s="66" t="s">
        <v>10</v>
      </c>
      <c r="C171" s="66" t="s">
        <v>31</v>
      </c>
      <c r="D171" s="66" t="s">
        <v>28</v>
      </c>
      <c r="E171" s="429" t="s">
        <v>126</v>
      </c>
      <c r="F171" s="444"/>
      <c r="G171" s="66" t="s">
        <v>61</v>
      </c>
      <c r="H171" s="275">
        <f>H172</f>
        <v>959.928</v>
      </c>
      <c r="I171" s="275">
        <f aca="true" t="shared" si="19" ref="I171:J173">I172</f>
        <v>959.928</v>
      </c>
      <c r="J171" s="275">
        <f t="shared" si="19"/>
        <v>959.928</v>
      </c>
      <c r="L171" s="171"/>
    </row>
    <row r="172" spans="1:12" s="49" customFormat="1" ht="24.75" customHeight="1">
      <c r="A172" s="70" t="s">
        <v>87</v>
      </c>
      <c r="B172" s="54" t="s">
        <v>10</v>
      </c>
      <c r="C172" s="54" t="s">
        <v>31</v>
      </c>
      <c r="D172" s="54" t="s">
        <v>28</v>
      </c>
      <c r="E172" s="403" t="s">
        <v>126</v>
      </c>
      <c r="F172" s="412"/>
      <c r="G172" s="66" t="s">
        <v>13</v>
      </c>
      <c r="H172" s="276">
        <f>H173</f>
        <v>959.928</v>
      </c>
      <c r="I172" s="276">
        <f t="shared" si="19"/>
        <v>959.928</v>
      </c>
      <c r="J172" s="276">
        <f t="shared" si="19"/>
        <v>959.928</v>
      </c>
      <c r="L172" s="172"/>
    </row>
    <row r="173" spans="1:10" ht="36" customHeight="1">
      <c r="A173" s="56" t="s">
        <v>94</v>
      </c>
      <c r="B173" s="54" t="s">
        <v>10</v>
      </c>
      <c r="C173" s="54" t="s">
        <v>31</v>
      </c>
      <c r="D173" s="54" t="s">
        <v>28</v>
      </c>
      <c r="E173" s="403" t="s">
        <v>126</v>
      </c>
      <c r="F173" s="412"/>
      <c r="G173" s="54" t="s">
        <v>89</v>
      </c>
      <c r="H173" s="276">
        <f>H174</f>
        <v>959.928</v>
      </c>
      <c r="I173" s="276">
        <f t="shared" si="19"/>
        <v>959.928</v>
      </c>
      <c r="J173" s="276">
        <f t="shared" si="19"/>
        <v>959.928</v>
      </c>
    </row>
    <row r="174" spans="1:12" ht="37.5" customHeight="1">
      <c r="A174" s="56" t="s">
        <v>90</v>
      </c>
      <c r="B174" s="54" t="s">
        <v>10</v>
      </c>
      <c r="C174" s="54" t="s">
        <v>31</v>
      </c>
      <c r="D174" s="54" t="s">
        <v>28</v>
      </c>
      <c r="E174" s="403" t="s">
        <v>126</v>
      </c>
      <c r="F174" s="412"/>
      <c r="G174" s="54" t="s">
        <v>60</v>
      </c>
      <c r="H174" s="277">
        <f>864.8*1.11</f>
        <v>959.928</v>
      </c>
      <c r="I174" s="277">
        <f>864.8*1.11</f>
        <v>959.928</v>
      </c>
      <c r="J174" s="277">
        <f>864.8*1.11</f>
        <v>959.928</v>
      </c>
      <c r="K174" s="192">
        <v>0.11</v>
      </c>
      <c r="L174" s="169">
        <v>864.8</v>
      </c>
    </row>
    <row r="175" spans="1:10" ht="24.75" customHeight="1">
      <c r="A175" s="163" t="s">
        <v>219</v>
      </c>
      <c r="B175" s="16">
        <v>716</v>
      </c>
      <c r="C175" s="67" t="s">
        <v>31</v>
      </c>
      <c r="D175" s="67" t="s">
        <v>28</v>
      </c>
      <c r="E175" s="432" t="s">
        <v>220</v>
      </c>
      <c r="F175" s="437"/>
      <c r="G175" s="16" t="s">
        <v>61</v>
      </c>
      <c r="H175" s="279">
        <f>H176</f>
        <v>0</v>
      </c>
      <c r="I175" s="279">
        <f>I176</f>
        <v>0</v>
      </c>
      <c r="J175" s="279">
        <f>J176</f>
        <v>0</v>
      </c>
    </row>
    <row r="176" spans="1:10" ht="24.75" customHeight="1">
      <c r="A176" s="56" t="s">
        <v>87</v>
      </c>
      <c r="B176" s="54" t="s">
        <v>10</v>
      </c>
      <c r="C176" s="58" t="s">
        <v>31</v>
      </c>
      <c r="D176" s="58" t="s">
        <v>28</v>
      </c>
      <c r="E176" s="400" t="s">
        <v>220</v>
      </c>
      <c r="F176" s="402"/>
      <c r="G176" s="57" t="s">
        <v>13</v>
      </c>
      <c r="H176" s="277">
        <f aca="true" t="shared" si="20" ref="H176:J177">H177</f>
        <v>0</v>
      </c>
      <c r="I176" s="277">
        <f t="shared" si="20"/>
        <v>0</v>
      </c>
      <c r="J176" s="277">
        <f t="shared" si="20"/>
        <v>0</v>
      </c>
    </row>
    <row r="177" spans="1:11" ht="38.25" customHeight="1">
      <c r="A177" s="56" t="s">
        <v>94</v>
      </c>
      <c r="B177" s="54" t="s">
        <v>10</v>
      </c>
      <c r="C177" s="67" t="s">
        <v>31</v>
      </c>
      <c r="D177" s="67" t="s">
        <v>28</v>
      </c>
      <c r="E177" s="400" t="s">
        <v>220</v>
      </c>
      <c r="F177" s="402"/>
      <c r="G177" s="54" t="s">
        <v>89</v>
      </c>
      <c r="H177" s="277">
        <f t="shared" si="20"/>
        <v>0</v>
      </c>
      <c r="I177" s="277">
        <f>I178</f>
        <v>0</v>
      </c>
      <c r="J177" s="277">
        <f t="shared" si="20"/>
        <v>0</v>
      </c>
      <c r="K177" s="192">
        <v>0.11</v>
      </c>
    </row>
    <row r="178" spans="1:10" ht="36" customHeight="1">
      <c r="A178" s="56" t="s">
        <v>90</v>
      </c>
      <c r="B178" s="54" t="s">
        <v>10</v>
      </c>
      <c r="C178" s="67" t="s">
        <v>31</v>
      </c>
      <c r="D178" s="67" t="s">
        <v>28</v>
      </c>
      <c r="E178" s="400" t="s">
        <v>220</v>
      </c>
      <c r="F178" s="402"/>
      <c r="G178" s="54" t="s">
        <v>60</v>
      </c>
      <c r="H178" s="277">
        <v>0</v>
      </c>
      <c r="I178" s="277">
        <v>0</v>
      </c>
      <c r="J178" s="277">
        <v>0</v>
      </c>
    </row>
    <row r="179" spans="1:10" ht="12.75">
      <c r="A179" s="68" t="s">
        <v>252</v>
      </c>
      <c r="B179" s="66" t="s">
        <v>10</v>
      </c>
      <c r="C179" s="66" t="s">
        <v>37</v>
      </c>
      <c r="D179" s="66"/>
      <c r="E179" s="400"/>
      <c r="F179" s="401"/>
      <c r="G179" s="66"/>
      <c r="H179" s="275">
        <f>H180</f>
        <v>10191.326000000001</v>
      </c>
      <c r="I179" s="275">
        <f>I180</f>
        <v>10445.326000000001</v>
      </c>
      <c r="J179" s="275">
        <f>J180</f>
        <v>10645.326000000001</v>
      </c>
    </row>
    <row r="180" spans="1:10" ht="22.5" customHeight="1">
      <c r="A180" s="68" t="s">
        <v>36</v>
      </c>
      <c r="B180" s="66" t="s">
        <v>10</v>
      </c>
      <c r="C180" s="66" t="s">
        <v>37</v>
      </c>
      <c r="D180" s="66" t="s">
        <v>8</v>
      </c>
      <c r="E180" s="432" t="s">
        <v>80</v>
      </c>
      <c r="F180" s="418"/>
      <c r="G180" s="66"/>
      <c r="H180" s="275">
        <f>H181+H197</f>
        <v>10191.326000000001</v>
      </c>
      <c r="I180" s="275">
        <f>I181+I197</f>
        <v>10445.326000000001</v>
      </c>
      <c r="J180" s="275">
        <f>J181+J197</f>
        <v>10645.326000000001</v>
      </c>
    </row>
    <row r="181" spans="1:10" ht="28.5" customHeight="1">
      <c r="A181" s="88" t="s">
        <v>101</v>
      </c>
      <c r="B181" s="6">
        <v>716</v>
      </c>
      <c r="C181" s="54" t="s">
        <v>37</v>
      </c>
      <c r="D181" s="54" t="s">
        <v>8</v>
      </c>
      <c r="E181" s="408" t="s">
        <v>109</v>
      </c>
      <c r="F181" s="407"/>
      <c r="G181" s="6" t="s">
        <v>61</v>
      </c>
      <c r="H181" s="276">
        <f>H183</f>
        <v>10191.326000000001</v>
      </c>
      <c r="I181" s="276">
        <f>I183</f>
        <v>10445.326000000001</v>
      </c>
      <c r="J181" s="276">
        <f>J183</f>
        <v>10645.326000000001</v>
      </c>
    </row>
    <row r="182" spans="1:10" ht="37.5" customHeight="1">
      <c r="A182" s="88" t="s">
        <v>108</v>
      </c>
      <c r="B182" s="6">
        <v>716</v>
      </c>
      <c r="C182" s="54" t="s">
        <v>37</v>
      </c>
      <c r="D182" s="54" t="s">
        <v>8</v>
      </c>
      <c r="E182" s="408" t="s">
        <v>109</v>
      </c>
      <c r="F182" s="407"/>
      <c r="G182" s="6" t="s">
        <v>61</v>
      </c>
      <c r="H182" s="276">
        <f>H183</f>
        <v>10191.326000000001</v>
      </c>
      <c r="I182" s="276">
        <f>I183</f>
        <v>10445.326000000001</v>
      </c>
      <c r="J182" s="276">
        <f>J183</f>
        <v>10645.326000000001</v>
      </c>
    </row>
    <row r="183" spans="1:10" ht="38.25">
      <c r="A183" s="26" t="s">
        <v>54</v>
      </c>
      <c r="B183" s="5" t="s">
        <v>10</v>
      </c>
      <c r="C183" s="54" t="s">
        <v>37</v>
      </c>
      <c r="D183" s="54" t="s">
        <v>8</v>
      </c>
      <c r="E183" s="408" t="s">
        <v>110</v>
      </c>
      <c r="F183" s="407"/>
      <c r="G183" s="5"/>
      <c r="H183" s="276">
        <f>H184+H187+H190+H194</f>
        <v>10191.326000000001</v>
      </c>
      <c r="I183" s="276">
        <f>I184+I187+I190+I194</f>
        <v>10445.326000000001</v>
      </c>
      <c r="J183" s="276">
        <f>J184+J187+J190+J194</f>
        <v>10645.326000000001</v>
      </c>
    </row>
    <row r="184" spans="1:10" ht="22.5">
      <c r="A184" s="8" t="s">
        <v>85</v>
      </c>
      <c r="B184" s="5" t="s">
        <v>10</v>
      </c>
      <c r="C184" s="54" t="s">
        <v>37</v>
      </c>
      <c r="D184" s="54" t="s">
        <v>8</v>
      </c>
      <c r="E184" s="408" t="s">
        <v>110</v>
      </c>
      <c r="F184" s="407"/>
      <c r="G184" s="5" t="s">
        <v>111</v>
      </c>
      <c r="H184" s="276">
        <f>H186+H185</f>
        <v>8089.326</v>
      </c>
      <c r="I184" s="276">
        <f>I186+I185</f>
        <v>8089.326</v>
      </c>
      <c r="J184" s="276">
        <f>J186+J185</f>
        <v>8089.326</v>
      </c>
    </row>
    <row r="185" spans="1:10" ht="27" customHeight="1">
      <c r="A185" s="56" t="str">
        <f>'[2]Лист1'!$A$229:$H$229</f>
        <v>Фонд оплаты труда казенных учреждений и взносы по обязательному социальному страхованию</v>
      </c>
      <c r="B185" s="54" t="s">
        <v>10</v>
      </c>
      <c r="C185" s="54" t="s">
        <v>37</v>
      </c>
      <c r="D185" s="54" t="s">
        <v>8</v>
      </c>
      <c r="E185" s="408" t="s">
        <v>110</v>
      </c>
      <c r="F185" s="407"/>
      <c r="G185" s="54" t="s">
        <v>65</v>
      </c>
      <c r="H185" s="276">
        <v>6213</v>
      </c>
      <c r="I185" s="276">
        <v>6213</v>
      </c>
      <c r="J185" s="276">
        <v>6213</v>
      </c>
    </row>
    <row r="186" spans="1:10" ht="37.5" customHeight="1">
      <c r="A186" s="56" t="str">
        <f>'[2]Лист1'!$A$230:$H$230</f>
        <v>Взносы по обязательному социальному страхованию на выплаты по оплате труда работников и иные выплаты работникам учреждений</v>
      </c>
      <c r="B186" s="54" t="s">
        <v>10</v>
      </c>
      <c r="C186" s="54" t="s">
        <v>37</v>
      </c>
      <c r="D186" s="54" t="s">
        <v>8</v>
      </c>
      <c r="E186" s="408" t="s">
        <v>110</v>
      </c>
      <c r="F186" s="407"/>
      <c r="G186" s="54" t="s">
        <v>76</v>
      </c>
      <c r="H186" s="276">
        <f>H185*30.2%</f>
        <v>1876.326</v>
      </c>
      <c r="I186" s="276">
        <f>H186</f>
        <v>1876.326</v>
      </c>
      <c r="J186" s="276">
        <f>H186</f>
        <v>1876.326</v>
      </c>
    </row>
    <row r="187" spans="1:10" ht="22.5">
      <c r="A187" s="56" t="s">
        <v>87</v>
      </c>
      <c r="B187" s="69" t="s">
        <v>10</v>
      </c>
      <c r="C187" s="54" t="s">
        <v>37</v>
      </c>
      <c r="D187" s="54" t="s">
        <v>8</v>
      </c>
      <c r="E187" s="408" t="s">
        <v>110</v>
      </c>
      <c r="F187" s="407"/>
      <c r="G187" s="66" t="s">
        <v>13</v>
      </c>
      <c r="H187" s="275">
        <f>H189</f>
        <v>56</v>
      </c>
      <c r="I187" s="275">
        <f>I189</f>
        <v>56</v>
      </c>
      <c r="J187" s="275">
        <f>J189</f>
        <v>56</v>
      </c>
    </row>
    <row r="188" spans="1:10" ht="33.75">
      <c r="A188" s="56" t="s">
        <v>94</v>
      </c>
      <c r="B188" s="54" t="s">
        <v>10</v>
      </c>
      <c r="C188" s="54" t="s">
        <v>37</v>
      </c>
      <c r="D188" s="54" t="s">
        <v>8</v>
      </c>
      <c r="E188" s="408" t="s">
        <v>110</v>
      </c>
      <c r="F188" s="407"/>
      <c r="G188" s="54" t="s">
        <v>89</v>
      </c>
      <c r="H188" s="276">
        <f>H189</f>
        <v>56</v>
      </c>
      <c r="I188" s="276">
        <f>I189</f>
        <v>56</v>
      </c>
      <c r="J188" s="276">
        <f>J189</f>
        <v>56</v>
      </c>
    </row>
    <row r="189" spans="1:10" ht="22.5">
      <c r="A189" s="95" t="s">
        <v>69</v>
      </c>
      <c r="B189" s="54" t="s">
        <v>10</v>
      </c>
      <c r="C189" s="54" t="s">
        <v>37</v>
      </c>
      <c r="D189" s="54" t="s">
        <v>8</v>
      </c>
      <c r="E189" s="408" t="s">
        <v>110</v>
      </c>
      <c r="F189" s="407"/>
      <c r="G189" s="54" t="s">
        <v>68</v>
      </c>
      <c r="H189" s="276">
        <v>56</v>
      </c>
      <c r="I189" s="276">
        <v>56</v>
      </c>
      <c r="J189" s="276">
        <v>56</v>
      </c>
    </row>
    <row r="190" spans="1:10" ht="26.25" customHeight="1">
      <c r="A190" s="70" t="s">
        <v>87</v>
      </c>
      <c r="B190" s="69" t="s">
        <v>10</v>
      </c>
      <c r="C190" s="54" t="s">
        <v>37</v>
      </c>
      <c r="D190" s="54" t="s">
        <v>8</v>
      </c>
      <c r="E190" s="408" t="s">
        <v>110</v>
      </c>
      <c r="F190" s="407"/>
      <c r="G190" s="66" t="s">
        <v>13</v>
      </c>
      <c r="H190" s="275">
        <f>H191</f>
        <v>2046</v>
      </c>
      <c r="I190" s="275">
        <f>I191</f>
        <v>2300</v>
      </c>
      <c r="J190" s="275">
        <f>J191</f>
        <v>2500</v>
      </c>
    </row>
    <row r="191" spans="1:10" ht="33.75" customHeight="1">
      <c r="A191" s="56" t="s">
        <v>94</v>
      </c>
      <c r="B191" s="54" t="s">
        <v>10</v>
      </c>
      <c r="C191" s="54" t="s">
        <v>37</v>
      </c>
      <c r="D191" s="54" t="s">
        <v>8</v>
      </c>
      <c r="E191" s="408" t="s">
        <v>110</v>
      </c>
      <c r="F191" s="407"/>
      <c r="G191" s="54" t="s">
        <v>89</v>
      </c>
      <c r="H191" s="276">
        <f>H192+H193</f>
        <v>2046</v>
      </c>
      <c r="I191" s="276">
        <f>I192+I193</f>
        <v>2300</v>
      </c>
      <c r="J191" s="276">
        <f>J192+J193</f>
        <v>2500</v>
      </c>
    </row>
    <row r="192" spans="1:11" ht="41.25" customHeight="1">
      <c r="A192" s="56" t="s">
        <v>90</v>
      </c>
      <c r="B192" s="54" t="s">
        <v>10</v>
      </c>
      <c r="C192" s="54" t="s">
        <v>37</v>
      </c>
      <c r="D192" s="54" t="s">
        <v>8</v>
      </c>
      <c r="E192" s="408" t="s">
        <v>110</v>
      </c>
      <c r="F192" s="407"/>
      <c r="G192" s="54" t="s">
        <v>60</v>
      </c>
      <c r="H192" s="276">
        <f>2046-400</f>
        <v>1646</v>
      </c>
      <c r="I192" s="276">
        <v>1900</v>
      </c>
      <c r="J192" s="276">
        <v>2100</v>
      </c>
      <c r="K192" s="40"/>
    </row>
    <row r="193" spans="1:10" ht="22.5" customHeight="1">
      <c r="A193" s="56" t="s">
        <v>145</v>
      </c>
      <c r="B193" s="54" t="s">
        <v>10</v>
      </c>
      <c r="C193" s="54" t="s">
        <v>37</v>
      </c>
      <c r="D193" s="54" t="s">
        <v>8</v>
      </c>
      <c r="E193" s="408" t="s">
        <v>110</v>
      </c>
      <c r="F193" s="407"/>
      <c r="G193" s="54" t="s">
        <v>144</v>
      </c>
      <c r="H193" s="276">
        <v>400</v>
      </c>
      <c r="I193" s="276">
        <v>400</v>
      </c>
      <c r="J193" s="276">
        <v>400</v>
      </c>
    </row>
    <row r="194" spans="1:12" s="40" customFormat="1" ht="22.5" customHeight="1">
      <c r="A194" s="119" t="s">
        <v>150</v>
      </c>
      <c r="B194" s="69" t="s">
        <v>10</v>
      </c>
      <c r="C194" s="69" t="s">
        <v>37</v>
      </c>
      <c r="D194" s="69" t="s">
        <v>8</v>
      </c>
      <c r="E194" s="417" t="s">
        <v>110</v>
      </c>
      <c r="F194" s="418"/>
      <c r="G194" s="69" t="s">
        <v>148</v>
      </c>
      <c r="H194" s="275">
        <f aca="true" t="shared" si="21" ref="H194:J195">H195</f>
        <v>0</v>
      </c>
      <c r="I194" s="275">
        <f t="shared" si="21"/>
        <v>0</v>
      </c>
      <c r="J194" s="275">
        <f t="shared" si="21"/>
        <v>0</v>
      </c>
      <c r="K194"/>
      <c r="L194" s="171"/>
    </row>
    <row r="195" spans="1:10" ht="22.5" customHeight="1">
      <c r="A195" s="70" t="s">
        <v>62</v>
      </c>
      <c r="B195" s="54" t="s">
        <v>10</v>
      </c>
      <c r="C195" s="54" t="s">
        <v>37</v>
      </c>
      <c r="D195" s="54" t="s">
        <v>8</v>
      </c>
      <c r="E195" s="408" t="s">
        <v>110</v>
      </c>
      <c r="F195" s="407"/>
      <c r="G195" s="54" t="s">
        <v>147</v>
      </c>
      <c r="H195" s="276">
        <f t="shared" si="21"/>
        <v>0</v>
      </c>
      <c r="I195" s="276">
        <f t="shared" si="21"/>
        <v>0</v>
      </c>
      <c r="J195" s="276">
        <f t="shared" si="21"/>
        <v>0</v>
      </c>
    </row>
    <row r="196" spans="1:11" ht="22.5" customHeight="1">
      <c r="A196" s="56" t="s">
        <v>149</v>
      </c>
      <c r="B196" s="54" t="s">
        <v>10</v>
      </c>
      <c r="C196" s="54" t="s">
        <v>37</v>
      </c>
      <c r="D196" s="54" t="s">
        <v>8</v>
      </c>
      <c r="E196" s="408" t="s">
        <v>110</v>
      </c>
      <c r="F196" s="407"/>
      <c r="G196" s="54" t="s">
        <v>146</v>
      </c>
      <c r="H196" s="276">
        <v>0</v>
      </c>
      <c r="I196" s="276">
        <v>0</v>
      </c>
      <c r="J196" s="276">
        <v>0</v>
      </c>
      <c r="K196" s="168"/>
    </row>
    <row r="197" spans="1:10" ht="61.5" customHeight="1" hidden="1">
      <c r="A197" s="119" t="s">
        <v>135</v>
      </c>
      <c r="B197" s="69" t="s">
        <v>10</v>
      </c>
      <c r="C197" s="69" t="s">
        <v>37</v>
      </c>
      <c r="D197" s="69" t="s">
        <v>8</v>
      </c>
      <c r="E197" s="440" t="s">
        <v>136</v>
      </c>
      <c r="F197" s="441"/>
      <c r="G197" s="16" t="s">
        <v>61</v>
      </c>
      <c r="H197" s="275">
        <f>H198</f>
        <v>0</v>
      </c>
      <c r="I197" s="275">
        <f aca="true" t="shared" si="22" ref="I197:J199">I198</f>
        <v>0</v>
      </c>
      <c r="J197" s="275">
        <f t="shared" si="22"/>
        <v>0</v>
      </c>
    </row>
    <row r="198" spans="1:10" ht="27.75" customHeight="1" hidden="1">
      <c r="A198" s="56" t="s">
        <v>87</v>
      </c>
      <c r="B198" s="54" t="s">
        <v>10</v>
      </c>
      <c r="C198" s="54" t="s">
        <v>37</v>
      </c>
      <c r="D198" s="54" t="s">
        <v>8</v>
      </c>
      <c r="E198" s="435" t="s">
        <v>136</v>
      </c>
      <c r="F198" s="436"/>
      <c r="G198" s="57" t="s">
        <v>13</v>
      </c>
      <c r="H198" s="276">
        <f>H199</f>
        <v>0</v>
      </c>
      <c r="I198" s="276">
        <f t="shared" si="22"/>
        <v>0</v>
      </c>
      <c r="J198" s="276">
        <f t="shared" si="22"/>
        <v>0</v>
      </c>
    </row>
    <row r="199" spans="1:10" ht="36.75" customHeight="1" hidden="1">
      <c r="A199" s="56" t="s">
        <v>94</v>
      </c>
      <c r="B199" s="54" t="s">
        <v>10</v>
      </c>
      <c r="C199" s="54" t="s">
        <v>37</v>
      </c>
      <c r="D199" s="54" t="s">
        <v>8</v>
      </c>
      <c r="E199" s="435" t="s">
        <v>136</v>
      </c>
      <c r="F199" s="436"/>
      <c r="G199" s="54" t="s">
        <v>89</v>
      </c>
      <c r="H199" s="276">
        <f>H200</f>
        <v>0</v>
      </c>
      <c r="I199" s="276">
        <f t="shared" si="22"/>
        <v>0</v>
      </c>
      <c r="J199" s="276">
        <f t="shared" si="22"/>
        <v>0</v>
      </c>
    </row>
    <row r="200" spans="1:10" ht="34.5" customHeight="1" hidden="1">
      <c r="A200" s="56" t="s">
        <v>90</v>
      </c>
      <c r="B200" s="54" t="s">
        <v>10</v>
      </c>
      <c r="C200" s="54" t="s">
        <v>37</v>
      </c>
      <c r="D200" s="54" t="s">
        <v>8</v>
      </c>
      <c r="E200" s="435" t="s">
        <v>136</v>
      </c>
      <c r="F200" s="436"/>
      <c r="G200" s="54" t="s">
        <v>60</v>
      </c>
      <c r="H200" s="276">
        <v>0</v>
      </c>
      <c r="I200" s="276">
        <v>0</v>
      </c>
      <c r="J200" s="276">
        <v>0</v>
      </c>
    </row>
    <row r="201" spans="1:10" ht="15" customHeight="1">
      <c r="A201" s="68" t="s">
        <v>253</v>
      </c>
      <c r="B201" s="66" t="s">
        <v>10</v>
      </c>
      <c r="C201" s="66" t="s">
        <v>51</v>
      </c>
      <c r="D201" s="66"/>
      <c r="E201" s="400"/>
      <c r="F201" s="401"/>
      <c r="G201" s="66"/>
      <c r="H201" s="275">
        <f aca="true" t="shared" si="23" ref="H201:J206">H202</f>
        <v>340</v>
      </c>
      <c r="I201" s="275">
        <f t="shared" si="23"/>
        <v>340</v>
      </c>
      <c r="J201" s="275">
        <f t="shared" si="23"/>
        <v>340</v>
      </c>
    </row>
    <row r="202" spans="1:10" ht="15" customHeight="1">
      <c r="A202" s="68" t="s">
        <v>115</v>
      </c>
      <c r="B202" s="66" t="s">
        <v>10</v>
      </c>
      <c r="C202" s="66" t="s">
        <v>51</v>
      </c>
      <c r="D202" s="66" t="s">
        <v>8</v>
      </c>
      <c r="E202" s="432" t="s">
        <v>80</v>
      </c>
      <c r="F202" s="418"/>
      <c r="G202" s="66"/>
      <c r="H202" s="275">
        <f t="shared" si="23"/>
        <v>340</v>
      </c>
      <c r="I202" s="275">
        <f t="shared" si="23"/>
        <v>340</v>
      </c>
      <c r="J202" s="275">
        <f t="shared" si="23"/>
        <v>340</v>
      </c>
    </row>
    <row r="203" spans="1:12" s="55" customFormat="1" ht="27" customHeight="1">
      <c r="A203" s="88" t="s">
        <v>79</v>
      </c>
      <c r="B203" s="6">
        <v>716</v>
      </c>
      <c r="C203" s="67" t="s">
        <v>51</v>
      </c>
      <c r="D203" s="67" t="s">
        <v>8</v>
      </c>
      <c r="E203" s="400" t="s">
        <v>84</v>
      </c>
      <c r="F203" s="402"/>
      <c r="G203" s="6" t="s">
        <v>61</v>
      </c>
      <c r="H203" s="276">
        <f t="shared" si="23"/>
        <v>340</v>
      </c>
      <c r="I203" s="276">
        <f t="shared" si="23"/>
        <v>340</v>
      </c>
      <c r="J203" s="276">
        <f t="shared" si="23"/>
        <v>340</v>
      </c>
      <c r="L203" s="170"/>
    </row>
    <row r="204" spans="1:12" s="55" customFormat="1" ht="38.25" customHeight="1">
      <c r="A204" s="88" t="s">
        <v>83</v>
      </c>
      <c r="B204" s="6">
        <v>716</v>
      </c>
      <c r="C204" s="67" t="s">
        <v>51</v>
      </c>
      <c r="D204" s="67" t="s">
        <v>8</v>
      </c>
      <c r="E204" s="400" t="s">
        <v>84</v>
      </c>
      <c r="F204" s="402"/>
      <c r="G204" s="6" t="s">
        <v>61</v>
      </c>
      <c r="H204" s="276">
        <f t="shared" si="23"/>
        <v>340</v>
      </c>
      <c r="I204" s="276">
        <f t="shared" si="23"/>
        <v>340</v>
      </c>
      <c r="J204" s="276">
        <f t="shared" si="23"/>
        <v>340</v>
      </c>
      <c r="L204" s="170"/>
    </row>
    <row r="205" spans="1:12" s="55" customFormat="1" ht="25.5" customHeight="1">
      <c r="A205" s="26" t="s">
        <v>46</v>
      </c>
      <c r="B205" s="6">
        <v>716</v>
      </c>
      <c r="C205" s="67" t="s">
        <v>51</v>
      </c>
      <c r="D205" s="67" t="s">
        <v>8</v>
      </c>
      <c r="E205" s="400" t="s">
        <v>84</v>
      </c>
      <c r="F205" s="402"/>
      <c r="G205" s="6" t="s">
        <v>61</v>
      </c>
      <c r="H205" s="276">
        <f t="shared" si="23"/>
        <v>340</v>
      </c>
      <c r="I205" s="276">
        <f t="shared" si="23"/>
        <v>340</v>
      </c>
      <c r="J205" s="276">
        <f t="shared" si="23"/>
        <v>340</v>
      </c>
      <c r="L205" s="170"/>
    </row>
    <row r="206" spans="1:12" s="55" customFormat="1" ht="24" customHeight="1">
      <c r="A206" s="26" t="s">
        <v>143</v>
      </c>
      <c r="B206" s="6">
        <v>716</v>
      </c>
      <c r="C206" s="67" t="s">
        <v>51</v>
      </c>
      <c r="D206" s="67" t="s">
        <v>8</v>
      </c>
      <c r="E206" s="400" t="s">
        <v>116</v>
      </c>
      <c r="F206" s="401"/>
      <c r="G206" s="6" t="s">
        <v>61</v>
      </c>
      <c r="H206" s="276">
        <f t="shared" si="23"/>
        <v>340</v>
      </c>
      <c r="I206" s="276">
        <v>340</v>
      </c>
      <c r="J206" s="276">
        <v>340</v>
      </c>
      <c r="L206" s="170"/>
    </row>
    <row r="207" spans="1:12" s="55" customFormat="1" ht="25.5" customHeight="1">
      <c r="A207" s="70" t="s">
        <v>117</v>
      </c>
      <c r="B207" s="69" t="s">
        <v>10</v>
      </c>
      <c r="C207" s="67" t="s">
        <v>51</v>
      </c>
      <c r="D207" s="67" t="s">
        <v>8</v>
      </c>
      <c r="E207" s="400" t="s">
        <v>116</v>
      </c>
      <c r="F207" s="401"/>
      <c r="G207" s="66" t="s">
        <v>18</v>
      </c>
      <c r="H207" s="275">
        <f>H209</f>
        <v>340</v>
      </c>
      <c r="I207" s="275">
        <f>I209</f>
        <v>340</v>
      </c>
      <c r="J207" s="275">
        <f>J209</f>
        <v>340</v>
      </c>
      <c r="L207" s="170"/>
    </row>
    <row r="208" spans="1:12" s="55" customFormat="1" ht="27" customHeight="1">
      <c r="A208" s="26" t="s">
        <v>118</v>
      </c>
      <c r="B208" s="69" t="s">
        <v>10</v>
      </c>
      <c r="C208" s="67" t="s">
        <v>51</v>
      </c>
      <c r="D208" s="67" t="s">
        <v>8</v>
      </c>
      <c r="E208" s="400" t="s">
        <v>116</v>
      </c>
      <c r="F208" s="401"/>
      <c r="G208" s="66" t="s">
        <v>20</v>
      </c>
      <c r="H208" s="276">
        <f>H209</f>
        <v>340</v>
      </c>
      <c r="I208" s="276">
        <f>I209</f>
        <v>340</v>
      </c>
      <c r="J208" s="276">
        <f>J209</f>
        <v>340</v>
      </c>
      <c r="L208" s="170"/>
    </row>
    <row r="209" spans="1:12" s="55" customFormat="1" ht="24" customHeight="1">
      <c r="A209" s="26" t="s">
        <v>120</v>
      </c>
      <c r="B209" s="69" t="s">
        <v>10</v>
      </c>
      <c r="C209" s="67" t="s">
        <v>51</v>
      </c>
      <c r="D209" s="67" t="s">
        <v>8</v>
      </c>
      <c r="E209" s="400" t="s">
        <v>116</v>
      </c>
      <c r="F209" s="401"/>
      <c r="G209" s="66" t="s">
        <v>119</v>
      </c>
      <c r="H209" s="276">
        <v>340</v>
      </c>
      <c r="I209" s="276">
        <v>340</v>
      </c>
      <c r="J209" s="276">
        <v>340</v>
      </c>
      <c r="L209" s="170"/>
    </row>
    <row r="210" spans="1:12" s="55" customFormat="1" ht="30.75" customHeight="1">
      <c r="A210" s="18" t="s">
        <v>254</v>
      </c>
      <c r="B210" s="69" t="s">
        <v>10</v>
      </c>
      <c r="C210" s="67" t="s">
        <v>42</v>
      </c>
      <c r="D210" s="67"/>
      <c r="E210" s="87"/>
      <c r="F210" s="193"/>
      <c r="G210" s="66"/>
      <c r="H210" s="279">
        <f>H211</f>
        <v>16</v>
      </c>
      <c r="I210" s="279">
        <f>I211</f>
        <v>16</v>
      </c>
      <c r="J210" s="279">
        <f>J211</f>
        <v>16</v>
      </c>
      <c r="L210" s="170"/>
    </row>
    <row r="211" spans="1:12" s="55" customFormat="1" ht="30" customHeight="1">
      <c r="A211" s="110" t="s">
        <v>131</v>
      </c>
      <c r="B211" s="111" t="s">
        <v>10</v>
      </c>
      <c r="C211" s="50" t="s">
        <v>42</v>
      </c>
      <c r="D211" s="50" t="s">
        <v>8</v>
      </c>
      <c r="E211" s="438"/>
      <c r="F211" s="439"/>
      <c r="G211" s="112"/>
      <c r="H211" s="275">
        <f aca="true" t="shared" si="24" ref="H211:J212">H212</f>
        <v>16</v>
      </c>
      <c r="I211" s="275">
        <f t="shared" si="24"/>
        <v>16</v>
      </c>
      <c r="J211" s="275">
        <f t="shared" si="24"/>
        <v>16</v>
      </c>
      <c r="L211" s="170"/>
    </row>
    <row r="212" spans="1:12" s="55" customFormat="1" ht="19.5" customHeight="1">
      <c r="A212" s="115" t="s">
        <v>123</v>
      </c>
      <c r="B212" s="111" t="s">
        <v>10</v>
      </c>
      <c r="C212" s="50" t="s">
        <v>42</v>
      </c>
      <c r="D212" s="50" t="s">
        <v>8</v>
      </c>
      <c r="E212" s="442" t="s">
        <v>124</v>
      </c>
      <c r="F212" s="443"/>
      <c r="G212" s="112"/>
      <c r="H212" s="276">
        <f t="shared" si="24"/>
        <v>16</v>
      </c>
      <c r="I212" s="276">
        <f t="shared" si="24"/>
        <v>16</v>
      </c>
      <c r="J212" s="276">
        <f t="shared" si="24"/>
        <v>16</v>
      </c>
      <c r="L212" s="170"/>
    </row>
    <row r="213" spans="1:12" s="55" customFormat="1" ht="18.75" customHeight="1">
      <c r="A213" s="115" t="s">
        <v>123</v>
      </c>
      <c r="B213" s="111" t="s">
        <v>10</v>
      </c>
      <c r="C213" s="50" t="s">
        <v>42</v>
      </c>
      <c r="D213" s="50" t="s">
        <v>8</v>
      </c>
      <c r="E213" s="442" t="s">
        <v>124</v>
      </c>
      <c r="F213" s="443"/>
      <c r="G213" s="112" t="s">
        <v>125</v>
      </c>
      <c r="H213" s="276">
        <v>16</v>
      </c>
      <c r="I213" s="276">
        <v>16</v>
      </c>
      <c r="J213" s="276">
        <v>16</v>
      </c>
      <c r="L213" s="170"/>
    </row>
    <row r="214" spans="1:12" s="55" customFormat="1" ht="21.75" customHeight="1">
      <c r="A214" s="18" t="s">
        <v>255</v>
      </c>
      <c r="B214" s="66" t="s">
        <v>10</v>
      </c>
      <c r="C214" s="67" t="s">
        <v>43</v>
      </c>
      <c r="D214" s="67"/>
      <c r="E214" s="432"/>
      <c r="F214" s="437"/>
      <c r="G214" s="67"/>
      <c r="H214" s="275">
        <f>H215</f>
        <v>219.52822</v>
      </c>
      <c r="I214" s="275">
        <f aca="true" t="shared" si="25" ref="I214:J218">I215</f>
        <v>0</v>
      </c>
      <c r="J214" s="275">
        <f t="shared" si="25"/>
        <v>0</v>
      </c>
      <c r="L214" s="170"/>
    </row>
    <row r="215" spans="1:12" s="114" customFormat="1" ht="25.5" customHeight="1">
      <c r="A215" s="85" t="s">
        <v>112</v>
      </c>
      <c r="B215" s="66" t="s">
        <v>10</v>
      </c>
      <c r="C215" s="67" t="s">
        <v>43</v>
      </c>
      <c r="D215" s="67" t="s">
        <v>28</v>
      </c>
      <c r="E215" s="432" t="s">
        <v>80</v>
      </c>
      <c r="F215" s="437"/>
      <c r="G215" s="67" t="s">
        <v>61</v>
      </c>
      <c r="H215" s="276">
        <f>H216</f>
        <v>219.52822</v>
      </c>
      <c r="I215" s="276">
        <f t="shared" si="25"/>
        <v>0</v>
      </c>
      <c r="J215" s="276">
        <f t="shared" si="25"/>
        <v>0</v>
      </c>
      <c r="L215" s="175"/>
    </row>
    <row r="216" spans="1:12" s="48" customFormat="1" ht="30" customHeight="1">
      <c r="A216" s="88" t="s">
        <v>79</v>
      </c>
      <c r="B216" s="66" t="s">
        <v>10</v>
      </c>
      <c r="C216" s="67" t="s">
        <v>43</v>
      </c>
      <c r="D216" s="67" t="s">
        <v>28</v>
      </c>
      <c r="E216" s="400" t="s">
        <v>81</v>
      </c>
      <c r="F216" s="402"/>
      <c r="G216" s="67"/>
      <c r="H216" s="276">
        <f>H217</f>
        <v>219.52822</v>
      </c>
      <c r="I216" s="276">
        <f t="shared" si="25"/>
        <v>0</v>
      </c>
      <c r="J216" s="276">
        <f t="shared" si="25"/>
        <v>0</v>
      </c>
      <c r="K216" s="48" t="s">
        <v>393</v>
      </c>
      <c r="L216" s="176">
        <v>1</v>
      </c>
    </row>
    <row r="217" spans="1:12" s="48" customFormat="1" ht="38.25" customHeight="1">
      <c r="A217" s="88" t="s">
        <v>83</v>
      </c>
      <c r="B217" s="66" t="s">
        <v>10</v>
      </c>
      <c r="C217" s="67" t="s">
        <v>43</v>
      </c>
      <c r="D217" s="67" t="s">
        <v>28</v>
      </c>
      <c r="E217" s="400" t="s">
        <v>81</v>
      </c>
      <c r="F217" s="401"/>
      <c r="G217" s="67"/>
      <c r="H217" s="276">
        <f>H218</f>
        <v>219.52822</v>
      </c>
      <c r="I217" s="276">
        <f t="shared" si="25"/>
        <v>0</v>
      </c>
      <c r="J217" s="276">
        <f t="shared" si="25"/>
        <v>0</v>
      </c>
      <c r="K217" s="393" t="s">
        <v>385</v>
      </c>
      <c r="L217" s="176">
        <v>32.20005</v>
      </c>
    </row>
    <row r="218" spans="1:12" s="55" customFormat="1" ht="21" customHeight="1">
      <c r="A218" s="26" t="s">
        <v>38</v>
      </c>
      <c r="B218" s="54" t="s">
        <v>10</v>
      </c>
      <c r="C218" s="59" t="s">
        <v>43</v>
      </c>
      <c r="D218" s="59" t="s">
        <v>28</v>
      </c>
      <c r="E218" s="400" t="s">
        <v>75</v>
      </c>
      <c r="F218" s="401"/>
      <c r="G218" s="59"/>
      <c r="H218" s="276">
        <f>H219</f>
        <v>219.52822</v>
      </c>
      <c r="I218" s="276">
        <f t="shared" si="25"/>
        <v>0</v>
      </c>
      <c r="J218" s="276">
        <f t="shared" si="25"/>
        <v>0</v>
      </c>
      <c r="K218" s="61" t="s">
        <v>384</v>
      </c>
      <c r="L218" s="170">
        <v>142.515</v>
      </c>
    </row>
    <row r="219" spans="1:12" s="55" customFormat="1" ht="16.5" customHeight="1">
      <c r="A219" s="56" t="s">
        <v>113</v>
      </c>
      <c r="B219" s="54" t="s">
        <v>10</v>
      </c>
      <c r="C219" s="54" t="s">
        <v>43</v>
      </c>
      <c r="D219" s="54" t="s">
        <v>28</v>
      </c>
      <c r="E219" s="400" t="s">
        <v>114</v>
      </c>
      <c r="F219" s="401"/>
      <c r="G219" s="53">
        <v>500</v>
      </c>
      <c r="H219" s="276">
        <f>H220+H221+H222+H223+H224+H225</f>
        <v>219.52822</v>
      </c>
      <c r="I219" s="276">
        <f>I220+I221+I222+I223+I224+I225</f>
        <v>0</v>
      </c>
      <c r="J219" s="276">
        <f>J220+J221+J222+J223+J224+J225</f>
        <v>0</v>
      </c>
      <c r="K219" s="61" t="s">
        <v>383</v>
      </c>
      <c r="L219" s="170">
        <v>13.19674</v>
      </c>
    </row>
    <row r="220" spans="1:12" s="55" customFormat="1" ht="26.25" customHeight="1">
      <c r="A220" s="86" t="s">
        <v>39</v>
      </c>
      <c r="B220" s="54" t="s">
        <v>10</v>
      </c>
      <c r="C220" s="54" t="s">
        <v>43</v>
      </c>
      <c r="D220" s="54" t="s">
        <v>28</v>
      </c>
      <c r="E220" s="400" t="s">
        <v>114</v>
      </c>
      <c r="F220" s="401"/>
      <c r="G220" s="53">
        <v>540</v>
      </c>
      <c r="H220" s="276">
        <f>L221</f>
        <v>219.52822</v>
      </c>
      <c r="I220" s="276">
        <v>0</v>
      </c>
      <c r="J220" s="276">
        <v>0</v>
      </c>
      <c r="K220" s="61" t="s">
        <v>382</v>
      </c>
      <c r="L220" s="170">
        <v>30.61643</v>
      </c>
    </row>
    <row r="221" spans="1:12" s="55" customFormat="1" ht="39" customHeight="1">
      <c r="A221"/>
      <c r="B221"/>
      <c r="C221"/>
      <c r="D221"/>
      <c r="E221"/>
      <c r="F221"/>
      <c r="G221"/>
      <c r="H221" s="167"/>
      <c r="I221" s="167"/>
      <c r="J221" s="167"/>
      <c r="L221" s="170">
        <f>L217+L218+L219+L220+L216</f>
        <v>219.52822</v>
      </c>
    </row>
    <row r="222" spans="1:12" s="55" customFormat="1" ht="45.75" customHeight="1">
      <c r="A222"/>
      <c r="B222"/>
      <c r="C222"/>
      <c r="D222"/>
      <c r="E222"/>
      <c r="F222"/>
      <c r="G222"/>
      <c r="H222" s="167"/>
      <c r="I222" s="167"/>
      <c r="J222" s="167"/>
      <c r="L222" s="170"/>
    </row>
    <row r="223" spans="1:12" s="61" customFormat="1" ht="26.25" customHeight="1">
      <c r="A223"/>
      <c r="B223"/>
      <c r="C223"/>
      <c r="D223"/>
      <c r="E223"/>
      <c r="F223"/>
      <c r="G223"/>
      <c r="H223" s="167"/>
      <c r="I223" s="167"/>
      <c r="J223" s="167"/>
      <c r="L223" s="177"/>
    </row>
    <row r="224" spans="1:12" s="61" customFormat="1" ht="24.75" customHeight="1">
      <c r="A224"/>
      <c r="B224"/>
      <c r="C224"/>
      <c r="D224"/>
      <c r="E224"/>
      <c r="F224"/>
      <c r="G224"/>
      <c r="H224" s="167"/>
      <c r="I224" s="167"/>
      <c r="J224" s="167"/>
      <c r="L224" s="177"/>
    </row>
    <row r="225" ht="12.75" customHeight="1"/>
  </sheetData>
  <sheetProtection/>
  <mergeCells count="218">
    <mergeCell ref="E2:J2"/>
    <mergeCell ref="E145:F145"/>
    <mergeCell ref="E146:F146"/>
    <mergeCell ref="E150:F150"/>
    <mergeCell ref="E157:F157"/>
    <mergeCell ref="E166:F166"/>
    <mergeCell ref="E97:F97"/>
    <mergeCell ref="E92:F92"/>
    <mergeCell ref="E93:F93"/>
    <mergeCell ref="E94:F94"/>
    <mergeCell ref="E132:F132"/>
    <mergeCell ref="E130:F130"/>
    <mergeCell ref="E143:F143"/>
    <mergeCell ref="E133:F133"/>
    <mergeCell ref="E162:F162"/>
    <mergeCell ref="E152:F152"/>
    <mergeCell ref="E158:F158"/>
    <mergeCell ref="E156:F156"/>
    <mergeCell ref="E142:F142"/>
    <mergeCell ref="E131:F131"/>
    <mergeCell ref="E169:F169"/>
    <mergeCell ref="E175:F175"/>
    <mergeCell ref="E171:F171"/>
    <mergeCell ref="E172:F172"/>
    <mergeCell ref="E165:F165"/>
    <mergeCell ref="E173:F173"/>
    <mergeCell ref="E174:F174"/>
    <mergeCell ref="E167:F167"/>
    <mergeCell ref="E163:F163"/>
    <mergeCell ref="E168:F168"/>
    <mergeCell ref="E134:F134"/>
    <mergeCell ref="E139:F139"/>
    <mergeCell ref="E140:F140"/>
    <mergeCell ref="E159:F159"/>
    <mergeCell ref="E164:F164"/>
    <mergeCell ref="E161:F161"/>
    <mergeCell ref="E141:F141"/>
    <mergeCell ref="E149:F149"/>
    <mergeCell ref="E179:F179"/>
    <mergeCell ref="E180:F180"/>
    <mergeCell ref="E182:F182"/>
    <mergeCell ref="E178:F178"/>
    <mergeCell ref="E176:F176"/>
    <mergeCell ref="E170:F170"/>
    <mergeCell ref="E177:F177"/>
    <mergeCell ref="E181:F181"/>
    <mergeCell ref="E216:F216"/>
    <mergeCell ref="E217:F217"/>
    <mergeCell ref="E208:F208"/>
    <mergeCell ref="E207:F207"/>
    <mergeCell ref="E201:F201"/>
    <mergeCell ref="E206:F206"/>
    <mergeCell ref="E205:F205"/>
    <mergeCell ref="E214:F214"/>
    <mergeCell ref="E212:F212"/>
    <mergeCell ref="E213:F213"/>
    <mergeCell ref="E183:F183"/>
    <mergeCell ref="E203:F203"/>
    <mergeCell ref="E195:F195"/>
    <mergeCell ref="E202:F202"/>
    <mergeCell ref="E197:F197"/>
    <mergeCell ref="E194:F194"/>
    <mergeCell ref="E185:F185"/>
    <mergeCell ref="E193:F193"/>
    <mergeCell ref="E198:F198"/>
    <mergeCell ref="E186:F186"/>
    <mergeCell ref="E187:F187"/>
    <mergeCell ref="E196:F196"/>
    <mergeCell ref="E204:F204"/>
    <mergeCell ref="E211:F211"/>
    <mergeCell ref="E80:F80"/>
    <mergeCell ref="E116:F116"/>
    <mergeCell ref="E109:F109"/>
    <mergeCell ref="E103:F103"/>
    <mergeCell ref="E100:F100"/>
    <mergeCell ref="E184:F184"/>
    <mergeCell ref="E188:F188"/>
    <mergeCell ref="E191:F191"/>
    <mergeCell ref="E192:F192"/>
    <mergeCell ref="E115:F115"/>
    <mergeCell ref="E89:F89"/>
    <mergeCell ref="E90:F90"/>
    <mergeCell ref="E91:F91"/>
    <mergeCell ref="E136:F136"/>
    <mergeCell ref="E121:F121"/>
    <mergeCell ref="E147:F147"/>
    <mergeCell ref="E129:F129"/>
    <mergeCell ref="E96:F96"/>
    <mergeCell ref="E99:F99"/>
    <mergeCell ref="E107:F107"/>
    <mergeCell ref="E108:F108"/>
    <mergeCell ref="E125:F125"/>
    <mergeCell ref="E120:F120"/>
    <mergeCell ref="E117:F117"/>
    <mergeCell ref="E127:F127"/>
    <mergeCell ref="E122:F122"/>
    <mergeCell ref="E83:F83"/>
    <mergeCell ref="E84:F84"/>
    <mergeCell ref="E98:F98"/>
    <mergeCell ref="E88:F88"/>
    <mergeCell ref="E87:F87"/>
    <mergeCell ref="E86:F86"/>
    <mergeCell ref="E85:F85"/>
    <mergeCell ref="E220:F220"/>
    <mergeCell ref="E218:F218"/>
    <mergeCell ref="E200:F200"/>
    <mergeCell ref="E189:F189"/>
    <mergeCell ref="E190:F190"/>
    <mergeCell ref="E160:F160"/>
    <mergeCell ref="E219:F219"/>
    <mergeCell ref="E215:F215"/>
    <mergeCell ref="E209:F209"/>
    <mergeCell ref="E199:F199"/>
    <mergeCell ref="E128:F128"/>
    <mergeCell ref="E76:F76"/>
    <mergeCell ref="E124:F124"/>
    <mergeCell ref="E155:F155"/>
    <mergeCell ref="E151:F151"/>
    <mergeCell ref="E153:F153"/>
    <mergeCell ref="E154:F154"/>
    <mergeCell ref="E148:F148"/>
    <mergeCell ref="E144:F144"/>
    <mergeCell ref="E126:F126"/>
    <mergeCell ref="E123:F123"/>
    <mergeCell ref="E112:F112"/>
    <mergeCell ref="E113:F113"/>
    <mergeCell ref="E114:F114"/>
    <mergeCell ref="E61:F61"/>
    <mergeCell ref="E74:F74"/>
    <mergeCell ref="E64:F64"/>
    <mergeCell ref="E77:F77"/>
    <mergeCell ref="E78:F78"/>
    <mergeCell ref="E79:F79"/>
    <mergeCell ref="E66:F66"/>
    <mergeCell ref="E23:F23"/>
    <mergeCell ref="E51:F51"/>
    <mergeCell ref="E59:F59"/>
    <mergeCell ref="E52:F52"/>
    <mergeCell ref="E40:F40"/>
    <mergeCell ref="E41:F41"/>
    <mergeCell ref="E37:F37"/>
    <mergeCell ref="E38:F38"/>
    <mergeCell ref="E58:F58"/>
    <mergeCell ref="E57:F57"/>
    <mergeCell ref="E29:F29"/>
    <mergeCell ref="E39:F39"/>
    <mergeCell ref="E36:F36"/>
    <mergeCell ref="E55:F55"/>
    <mergeCell ref="E56:F56"/>
    <mergeCell ref="E44:F44"/>
    <mergeCell ref="E50:F50"/>
    <mergeCell ref="E46:F46"/>
    <mergeCell ref="E34:F34"/>
    <mergeCell ref="E32:F32"/>
    <mergeCell ref="E27:F27"/>
    <mergeCell ref="E24:F24"/>
    <mergeCell ref="E42:F42"/>
    <mergeCell ref="E17:F17"/>
    <mergeCell ref="E28:F28"/>
    <mergeCell ref="E35:F35"/>
    <mergeCell ref="E30:F30"/>
    <mergeCell ref="E20:F20"/>
    <mergeCell ref="E18:F18"/>
    <mergeCell ref="E19:F19"/>
    <mergeCell ref="E15:F15"/>
    <mergeCell ref="E21:F21"/>
    <mergeCell ref="E22:F22"/>
    <mergeCell ref="E26:F26"/>
    <mergeCell ref="E8:F8"/>
    <mergeCell ref="E16:F16"/>
    <mergeCell ref="E12:F12"/>
    <mergeCell ref="E14:F14"/>
    <mergeCell ref="A4:J5"/>
    <mergeCell ref="H7:J7"/>
    <mergeCell ref="B7:G7"/>
    <mergeCell ref="E11:F11"/>
    <mergeCell ref="A7:A8"/>
    <mergeCell ref="E10:F10"/>
    <mergeCell ref="E72:F72"/>
    <mergeCell ref="E60:F60"/>
    <mergeCell ref="E82:F82"/>
    <mergeCell ref="E63:F63"/>
    <mergeCell ref="E62:F62"/>
    <mergeCell ref="E71:F71"/>
    <mergeCell ref="E69:F69"/>
    <mergeCell ref="E67:F67"/>
    <mergeCell ref="E65:F65"/>
    <mergeCell ref="E73:F73"/>
    <mergeCell ref="E68:F68"/>
    <mergeCell ref="E25:F25"/>
    <mergeCell ref="E33:F33"/>
    <mergeCell ref="E47:F47"/>
    <mergeCell ref="E48:F48"/>
    <mergeCell ref="E53:F53"/>
    <mergeCell ref="E31:F31"/>
    <mergeCell ref="E43:F43"/>
    <mergeCell ref="E54:F54"/>
    <mergeCell ref="E49:F49"/>
    <mergeCell ref="E119:F119"/>
    <mergeCell ref="E118:F118"/>
    <mergeCell ref="E75:F75"/>
    <mergeCell ref="E135:F135"/>
    <mergeCell ref="E137:F137"/>
    <mergeCell ref="E104:F104"/>
    <mergeCell ref="E105:F105"/>
    <mergeCell ref="E95:F95"/>
    <mergeCell ref="E111:F111"/>
    <mergeCell ref="E81:F81"/>
    <mergeCell ref="F1:J1"/>
    <mergeCell ref="E110:F110"/>
    <mergeCell ref="E106:F106"/>
    <mergeCell ref="E101:F101"/>
    <mergeCell ref="E102:F102"/>
    <mergeCell ref="E45:F45"/>
    <mergeCell ref="A3:J3"/>
    <mergeCell ref="E9:F9"/>
    <mergeCell ref="E13:F13"/>
    <mergeCell ref="E70:F70"/>
  </mergeCells>
  <printOptions/>
  <pageMargins left="0.6299212598425197" right="0.03937007874015748" top="0.31496062992125984" bottom="0.1968503937007874" header="0.31496062992125984" footer="0.2755905511811024"/>
  <pageSetup fitToHeight="0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2">
      <selection activeCell="D12" sqref="D12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4.125" style="303" customWidth="1"/>
    <col min="4" max="4" width="13.625" style="0" customWidth="1"/>
    <col min="5" max="5" width="14.75390625" style="0" customWidth="1"/>
    <col min="6" max="6" width="15.25390625" style="0" customWidth="1"/>
    <col min="8" max="8" width="13.875" style="0" customWidth="1"/>
    <col min="9" max="9" width="12.25390625" style="0" customWidth="1"/>
    <col min="10" max="10" width="10.75390625" style="0" customWidth="1"/>
  </cols>
  <sheetData>
    <row r="1" spans="2:5" ht="19.5" customHeight="1">
      <c r="B1" s="302"/>
      <c r="C1"/>
      <c r="D1" s="463" t="s">
        <v>365</v>
      </c>
      <c r="E1" s="463"/>
    </row>
    <row r="2" spans="1:3" ht="12.75" hidden="1">
      <c r="A2" s="302"/>
      <c r="B2" s="302"/>
      <c r="C2" s="304" t="s">
        <v>320</v>
      </c>
    </row>
    <row r="3" spans="1:7" ht="45.75" customHeight="1">
      <c r="A3" s="302"/>
      <c r="B3" s="445" t="s">
        <v>386</v>
      </c>
      <c r="C3" s="445"/>
      <c r="D3" s="445"/>
      <c r="E3" s="445"/>
      <c r="F3" s="195"/>
      <c r="G3" s="185"/>
    </row>
    <row r="4" spans="1:10" ht="15.75">
      <c r="A4" s="474"/>
      <c r="B4" s="474"/>
      <c r="C4" s="474"/>
      <c r="D4" s="474"/>
      <c r="E4" s="474"/>
      <c r="F4" s="186"/>
      <c r="G4" s="186"/>
      <c r="H4" s="186"/>
      <c r="I4" s="186"/>
      <c r="J4" s="186"/>
    </row>
    <row r="5" spans="1:5" ht="27.75" customHeight="1">
      <c r="A5" s="513" t="s">
        <v>363</v>
      </c>
      <c r="B5" s="513"/>
      <c r="C5" s="513"/>
      <c r="D5" s="513"/>
      <c r="E5" s="513"/>
    </row>
    <row r="6" ht="12.75">
      <c r="A6" s="305"/>
    </row>
    <row r="7" ht="13.5" thickBot="1">
      <c r="E7" t="s">
        <v>303</v>
      </c>
    </row>
    <row r="8" spans="1:5" ht="18.75" customHeight="1" thickBot="1">
      <c r="A8" s="514" t="s">
        <v>259</v>
      </c>
      <c r="B8" s="516" t="s">
        <v>321</v>
      </c>
      <c r="C8" s="518" t="s">
        <v>5</v>
      </c>
      <c r="D8" s="519"/>
      <c r="E8" s="520"/>
    </row>
    <row r="9" spans="1:6" ht="18.75" customHeight="1" thickBot="1">
      <c r="A9" s="515"/>
      <c r="B9" s="517"/>
      <c r="C9" s="308">
        <v>2024</v>
      </c>
      <c r="D9" s="307">
        <v>2025</v>
      </c>
      <c r="E9" s="309">
        <v>2026</v>
      </c>
      <c r="F9" s="310"/>
    </row>
    <row r="10" spans="1:6" s="312" customFormat="1" ht="30.75" customHeight="1" thickBot="1">
      <c r="A10" s="306" t="s">
        <v>322</v>
      </c>
      <c r="B10" s="311" t="s">
        <v>323</v>
      </c>
      <c r="C10" s="371">
        <f>C11+C22</f>
        <v>3427.2488340000127</v>
      </c>
      <c r="D10" s="372">
        <f>D11+D22</f>
        <v>1845.4896140000055</v>
      </c>
      <c r="E10" s="371">
        <f>E11+E22</f>
        <v>679.3676140000025</v>
      </c>
      <c r="F10" s="310"/>
    </row>
    <row r="11" spans="1:5" s="312" customFormat="1" ht="31.5" customHeight="1">
      <c r="A11" s="313" t="s">
        <v>324</v>
      </c>
      <c r="B11" s="311" t="s">
        <v>323</v>
      </c>
      <c r="C11" s="373">
        <f>C12+C17</f>
        <v>0</v>
      </c>
      <c r="D11" s="373">
        <f>D12+D17</f>
        <v>0</v>
      </c>
      <c r="E11" s="373">
        <f>E12+E17</f>
        <v>0</v>
      </c>
    </row>
    <row r="12" spans="1:10" s="312" customFormat="1" ht="32.25" customHeight="1">
      <c r="A12" s="314" t="s">
        <v>325</v>
      </c>
      <c r="B12" s="315" t="s">
        <v>326</v>
      </c>
      <c r="C12" s="374">
        <f>C14</f>
        <v>0</v>
      </c>
      <c r="D12" s="374">
        <f>D14</f>
        <v>0</v>
      </c>
      <c r="E12" s="374">
        <f>E14</f>
        <v>0</v>
      </c>
      <c r="H12" s="312" t="e">
        <f>C10/'[1]#ССЫЛКА'!$I$9*100</f>
        <v>#REF!</v>
      </c>
      <c r="I12" s="312" t="e">
        <f>D10/#REF!*100</f>
        <v>#REF!</v>
      </c>
      <c r="J12" s="312" t="e">
        <f>E10/#REF!*100</f>
        <v>#REF!</v>
      </c>
    </row>
    <row r="13" spans="1:5" s="312" customFormat="1" ht="25.5">
      <c r="A13" s="316" t="s">
        <v>327</v>
      </c>
      <c r="B13" s="317" t="s">
        <v>328</v>
      </c>
      <c r="C13" s="376">
        <f>C14</f>
        <v>0</v>
      </c>
      <c r="D13" s="377">
        <f>D14</f>
        <v>0</v>
      </c>
      <c r="E13" s="378">
        <f>E14</f>
        <v>0</v>
      </c>
    </row>
    <row r="14" spans="1:5" s="312" customFormat="1" ht="38.25">
      <c r="A14" s="318" t="s">
        <v>329</v>
      </c>
      <c r="B14" s="317" t="s">
        <v>330</v>
      </c>
      <c r="C14" s="379">
        <v>0</v>
      </c>
      <c r="D14" s="380">
        <v>0</v>
      </c>
      <c r="E14" s="381">
        <v>0</v>
      </c>
    </row>
    <row r="15" spans="1:5" s="312" customFormat="1" ht="30.75" customHeight="1">
      <c r="A15" s="316" t="s">
        <v>331</v>
      </c>
      <c r="B15" s="317" t="s">
        <v>332</v>
      </c>
      <c r="C15" s="376">
        <f>C16</f>
        <v>0</v>
      </c>
      <c r="D15" s="377">
        <f>D16</f>
        <v>0</v>
      </c>
      <c r="E15" s="382">
        <f>E16</f>
        <v>0</v>
      </c>
    </row>
    <row r="16" spans="1:5" s="312" customFormat="1" ht="25.5">
      <c r="A16" s="318" t="s">
        <v>333</v>
      </c>
      <c r="B16" s="317" t="s">
        <v>334</v>
      </c>
      <c r="C16" s="376">
        <v>0</v>
      </c>
      <c r="D16" s="377">
        <v>0</v>
      </c>
      <c r="E16" s="376">
        <v>0</v>
      </c>
    </row>
    <row r="17" spans="1:5" s="312" customFormat="1" ht="38.25">
      <c r="A17" s="319" t="s">
        <v>335</v>
      </c>
      <c r="B17" s="315" t="s">
        <v>336</v>
      </c>
      <c r="C17" s="374">
        <f>C18+C20</f>
        <v>0</v>
      </c>
      <c r="D17" s="375">
        <f>D18+D20</f>
        <v>0</v>
      </c>
      <c r="E17" s="374">
        <f>E18+E20</f>
        <v>0</v>
      </c>
    </row>
    <row r="18" spans="1:5" s="312" customFormat="1" ht="38.25">
      <c r="A18" s="316" t="s">
        <v>337</v>
      </c>
      <c r="B18" s="317" t="s">
        <v>338</v>
      </c>
      <c r="C18" s="376">
        <f>C19</f>
        <v>0</v>
      </c>
      <c r="D18" s="377">
        <f>D19</f>
        <v>0</v>
      </c>
      <c r="E18" s="376">
        <f>E19</f>
        <v>0</v>
      </c>
    </row>
    <row r="19" spans="1:5" s="312" customFormat="1" ht="38.25">
      <c r="A19" s="320" t="s">
        <v>339</v>
      </c>
      <c r="B19" s="317" t="s">
        <v>340</v>
      </c>
      <c r="C19" s="376">
        <v>0</v>
      </c>
      <c r="D19" s="377">
        <v>0</v>
      </c>
      <c r="E19" s="376">
        <v>0</v>
      </c>
    </row>
    <row r="20" spans="1:5" s="312" customFormat="1" ht="38.25">
      <c r="A20" s="316" t="s">
        <v>341</v>
      </c>
      <c r="B20" s="317" t="s">
        <v>342</v>
      </c>
      <c r="C20" s="383">
        <f>C21</f>
        <v>0</v>
      </c>
      <c r="D20" s="384">
        <f>D21</f>
        <v>0</v>
      </c>
      <c r="E20" s="383">
        <f>E21</f>
        <v>0</v>
      </c>
    </row>
    <row r="21" spans="1:5" s="312" customFormat="1" ht="44.25" customHeight="1">
      <c r="A21" s="318" t="s">
        <v>343</v>
      </c>
      <c r="B21" s="317" t="s">
        <v>344</v>
      </c>
      <c r="C21" s="385">
        <v>0</v>
      </c>
      <c r="D21" s="386">
        <v>0</v>
      </c>
      <c r="E21" s="385">
        <v>0</v>
      </c>
    </row>
    <row r="22" spans="1:6" s="312" customFormat="1" ht="24.75" customHeight="1">
      <c r="A22" s="314" t="s">
        <v>345</v>
      </c>
      <c r="B22" s="315" t="s">
        <v>346</v>
      </c>
      <c r="C22" s="387">
        <f>C23+C27</f>
        <v>3427.2488340000127</v>
      </c>
      <c r="D22" s="388">
        <f>D23+D27</f>
        <v>1845.4896140000055</v>
      </c>
      <c r="E22" s="387">
        <f>E23+E27</f>
        <v>679.3676140000025</v>
      </c>
      <c r="F22" s="321"/>
    </row>
    <row r="23" spans="1:5" s="312" customFormat="1" ht="20.25" customHeight="1">
      <c r="A23" s="322" t="s">
        <v>347</v>
      </c>
      <c r="B23" s="315" t="s">
        <v>348</v>
      </c>
      <c r="C23" s="387">
        <f aca="true" t="shared" si="0" ref="C23:E24">C24</f>
        <v>-76493.29999999999</v>
      </c>
      <c r="D23" s="388">
        <f t="shared" si="0"/>
        <v>-71482.3</v>
      </c>
      <c r="E23" s="387">
        <f t="shared" si="0"/>
        <v>-59938.6</v>
      </c>
    </row>
    <row r="24" spans="1:5" s="312" customFormat="1" ht="12.75">
      <c r="A24" s="316" t="s">
        <v>349</v>
      </c>
      <c r="B24" s="317" t="s">
        <v>350</v>
      </c>
      <c r="C24" s="376">
        <f t="shared" si="0"/>
        <v>-76493.29999999999</v>
      </c>
      <c r="D24" s="377">
        <f t="shared" si="0"/>
        <v>-71482.3</v>
      </c>
      <c r="E24" s="376">
        <f t="shared" si="0"/>
        <v>-59938.6</v>
      </c>
    </row>
    <row r="25" spans="1:6" s="312" customFormat="1" ht="12.75">
      <c r="A25" s="316" t="s">
        <v>351</v>
      </c>
      <c r="B25" s="317" t="s">
        <v>352</v>
      </c>
      <c r="C25" s="376">
        <f>-(C26)</f>
        <v>-76493.29999999999</v>
      </c>
      <c r="D25" s="377">
        <f>-D26</f>
        <v>-71482.3</v>
      </c>
      <c r="E25" s="377">
        <f>-E26</f>
        <v>-59938.6</v>
      </c>
      <c r="F25" s="321"/>
    </row>
    <row r="26" spans="1:5" s="312" customFormat="1" ht="25.5">
      <c r="A26" s="316" t="s">
        <v>353</v>
      </c>
      <c r="B26" s="317" t="s">
        <v>354</v>
      </c>
      <c r="C26" s="379">
        <f>'[3]Листв'!$I$75</f>
        <v>76493.29999999999</v>
      </c>
      <c r="D26" s="379">
        <f>'[3]Листв'!$J$75</f>
        <v>71482.3</v>
      </c>
      <c r="E26" s="379">
        <f>'[3]Листв'!$K$75</f>
        <v>59938.6</v>
      </c>
    </row>
    <row r="27" spans="1:5" s="312" customFormat="1" ht="12.75">
      <c r="A27" s="322" t="s">
        <v>355</v>
      </c>
      <c r="B27" s="315" t="s">
        <v>356</v>
      </c>
      <c r="C27" s="374">
        <f>C28</f>
        <v>79920.548834</v>
      </c>
      <c r="D27" s="375">
        <f aca="true" t="shared" si="1" ref="D27:E29">D28</f>
        <v>73327.78961400001</v>
      </c>
      <c r="E27" s="374">
        <f t="shared" si="1"/>
        <v>60617.967614</v>
      </c>
    </row>
    <row r="28" spans="1:5" s="312" customFormat="1" ht="12.75">
      <c r="A28" s="316" t="s">
        <v>357</v>
      </c>
      <c r="B28" s="317" t="s">
        <v>358</v>
      </c>
      <c r="C28" s="376">
        <f>C29</f>
        <v>79920.548834</v>
      </c>
      <c r="D28" s="377">
        <f t="shared" si="1"/>
        <v>73327.78961400001</v>
      </c>
      <c r="E28" s="376">
        <f t="shared" si="1"/>
        <v>60617.967614</v>
      </c>
    </row>
    <row r="29" spans="1:6" s="312" customFormat="1" ht="12.75">
      <c r="A29" s="316" t="s">
        <v>359</v>
      </c>
      <c r="B29" s="317" t="s">
        <v>360</v>
      </c>
      <c r="C29" s="376">
        <f>C30</f>
        <v>79920.548834</v>
      </c>
      <c r="D29" s="377">
        <f t="shared" si="1"/>
        <v>73327.78961400001</v>
      </c>
      <c r="E29" s="376">
        <f t="shared" si="1"/>
        <v>60617.967614</v>
      </c>
      <c r="F29" s="323"/>
    </row>
    <row r="30" spans="1:5" ht="26.25" thickBot="1">
      <c r="A30" s="324" t="s">
        <v>361</v>
      </c>
      <c r="B30" s="325" t="s">
        <v>362</v>
      </c>
      <c r="C30" s="392">
        <f>'пр 4'!H10</f>
        <v>79920.548834</v>
      </c>
      <c r="D30" s="392">
        <f>'пр 4'!I10</f>
        <v>73327.78961400001</v>
      </c>
      <c r="E30" s="392">
        <f>'пр 4'!J10</f>
        <v>60617.967614</v>
      </c>
    </row>
    <row r="31" ht="12.75">
      <c r="C31" s="204"/>
    </row>
  </sheetData>
  <sheetProtection/>
  <mergeCells count="7">
    <mergeCell ref="D1:E1"/>
    <mergeCell ref="B3:E3"/>
    <mergeCell ref="A4:E4"/>
    <mergeCell ref="A5:E5"/>
    <mergeCell ref="A8:A9"/>
    <mergeCell ref="B8:B9"/>
    <mergeCell ref="C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6.125" style="0" customWidth="1"/>
    <col min="2" max="2" width="7.375" style="0" customWidth="1"/>
    <col min="3" max="3" width="5.25390625" style="0" customWidth="1"/>
    <col min="4" max="4" width="17.75390625" style="0" customWidth="1"/>
    <col min="5" max="5" width="3.125" style="0" customWidth="1"/>
    <col min="6" max="7" width="14.25390625" style="0" customWidth="1"/>
    <col min="8" max="8" width="14.00390625" style="0" customWidth="1"/>
  </cols>
  <sheetData>
    <row r="1" spans="5:8" ht="24" customHeight="1">
      <c r="E1" s="194"/>
      <c r="F1" s="463" t="s">
        <v>257</v>
      </c>
      <c r="G1" s="463"/>
      <c r="H1" s="463"/>
    </row>
    <row r="2" spans="1:8" ht="45" customHeight="1">
      <c r="A2" s="195"/>
      <c r="B2" s="195"/>
      <c r="C2" s="195"/>
      <c r="D2" s="445" t="s">
        <v>386</v>
      </c>
      <c r="E2" s="445"/>
      <c r="F2" s="445"/>
      <c r="G2" s="445"/>
      <c r="H2" s="445"/>
    </row>
    <row r="3" spans="1:7" ht="12.75" customHeight="1">
      <c r="A3" s="450" t="s">
        <v>258</v>
      </c>
      <c r="B3" s="450"/>
      <c r="C3" s="450"/>
      <c r="D3" s="450"/>
      <c r="E3" s="450"/>
      <c r="F3" s="450"/>
      <c r="G3" s="450"/>
    </row>
    <row r="4" spans="1:7" ht="30.75" customHeight="1">
      <c r="A4" s="450"/>
      <c r="B4" s="450"/>
      <c r="C4" s="450"/>
      <c r="D4" s="450"/>
      <c r="E4" s="450"/>
      <c r="F4" s="450"/>
      <c r="G4" s="450"/>
    </row>
    <row r="6" ht="12.75">
      <c r="H6" s="199" t="s">
        <v>256</v>
      </c>
    </row>
    <row r="7" spans="1:8" ht="42" customHeight="1">
      <c r="A7" s="196" t="s">
        <v>259</v>
      </c>
      <c r="B7" s="205" t="s">
        <v>260</v>
      </c>
      <c r="C7" s="205" t="s">
        <v>261</v>
      </c>
      <c r="D7" s="446" t="s">
        <v>262</v>
      </c>
      <c r="E7" s="447"/>
      <c r="F7" s="196" t="s">
        <v>263</v>
      </c>
      <c r="G7" s="196" t="s">
        <v>291</v>
      </c>
      <c r="H7" s="196" t="s">
        <v>388</v>
      </c>
    </row>
    <row r="8" spans="1:11" ht="42" customHeight="1">
      <c r="A8" s="206" t="s">
        <v>290</v>
      </c>
      <c r="B8" s="207" t="s">
        <v>264</v>
      </c>
      <c r="C8" s="207" t="s">
        <v>264</v>
      </c>
      <c r="D8" s="448" t="s">
        <v>265</v>
      </c>
      <c r="E8" s="449"/>
      <c r="F8" s="224">
        <f>F9+F32+F37+F43+F48+F60+F63+F65+F68</f>
        <v>79920.54883399999</v>
      </c>
      <c r="G8" s="224">
        <f>G9+G32+G37+G43+G48+G60+G63+G65+G68</f>
        <v>73327.78961400001</v>
      </c>
      <c r="H8" s="224">
        <f>H9+H32+H37+H43+H48+H60+H63+H65+H68</f>
        <v>60617.967614</v>
      </c>
      <c r="K8" s="283"/>
    </row>
    <row r="9" spans="1:8" ht="12.75">
      <c r="A9" s="206" t="str">
        <f>'пр 2'!A11</f>
        <v>ОБЩЕГОСУДАРСТВЕННЫЕ ВОПРОСЫ</v>
      </c>
      <c r="B9" s="207" t="s">
        <v>8</v>
      </c>
      <c r="C9" s="207" t="s">
        <v>264</v>
      </c>
      <c r="D9" s="448" t="s">
        <v>265</v>
      </c>
      <c r="E9" s="449"/>
      <c r="F9" s="224">
        <f>F10+F16+F24+F14</f>
        <v>21133.033614</v>
      </c>
      <c r="G9" s="224">
        <f>G10+G16+G24+G14</f>
        <v>21183.033614</v>
      </c>
      <c r="H9" s="224">
        <f>H10+H16+H24+H14</f>
        <v>21183.033614</v>
      </c>
    </row>
    <row r="10" spans="1:8" s="40" customFormat="1" ht="38.25">
      <c r="A10" s="206" t="str">
        <f>'пр 4'!A12</f>
        <v>"Функционирование высшего должностного лица субъекта Российской Федерации и муниципального образования"</v>
      </c>
      <c r="B10" s="207" t="s">
        <v>8</v>
      </c>
      <c r="C10" s="207" t="s">
        <v>9</v>
      </c>
      <c r="D10" s="448" t="s">
        <v>265</v>
      </c>
      <c r="E10" s="449"/>
      <c r="F10" s="224">
        <f>F11</f>
        <v>2342.111814</v>
      </c>
      <c r="G10" s="224">
        <f aca="true" t="shared" si="0" ref="G10:H12">G11</f>
        <v>2342.111814</v>
      </c>
      <c r="H10" s="224">
        <f t="shared" si="0"/>
        <v>2342.111814</v>
      </c>
    </row>
    <row r="11" spans="1:8" ht="38.25">
      <c r="A11" s="211" t="s">
        <v>266</v>
      </c>
      <c r="B11" s="208" t="s">
        <v>8</v>
      </c>
      <c r="C11" s="208" t="s">
        <v>9</v>
      </c>
      <c r="D11" s="451" t="s">
        <v>265</v>
      </c>
      <c r="E11" s="452"/>
      <c r="F11" s="225">
        <f>F12</f>
        <v>2342.111814</v>
      </c>
      <c r="G11" s="225">
        <f t="shared" si="0"/>
        <v>2342.111814</v>
      </c>
      <c r="H11" s="225">
        <f t="shared" si="0"/>
        <v>2342.111814</v>
      </c>
    </row>
    <row r="12" spans="1:8" ht="12.75">
      <c r="A12" s="211" t="s">
        <v>267</v>
      </c>
      <c r="B12" s="215" t="s">
        <v>8</v>
      </c>
      <c r="C12" s="215" t="s">
        <v>9</v>
      </c>
      <c r="D12" s="453" t="s">
        <v>265</v>
      </c>
      <c r="E12" s="454"/>
      <c r="F12" s="225">
        <f>F13</f>
        <v>2342.111814</v>
      </c>
      <c r="G12" s="225">
        <f t="shared" si="0"/>
        <v>2342.111814</v>
      </c>
      <c r="H12" s="225">
        <f t="shared" si="0"/>
        <v>2342.111814</v>
      </c>
    </row>
    <row r="13" spans="1:8" ht="12.75">
      <c r="A13" s="219" t="s">
        <v>11</v>
      </c>
      <c r="B13" s="215" t="s">
        <v>8</v>
      </c>
      <c r="C13" s="215" t="s">
        <v>9</v>
      </c>
      <c r="D13" s="453" t="s">
        <v>268</v>
      </c>
      <c r="E13" s="454"/>
      <c r="F13" s="225">
        <f>'пр 4'!H16</f>
        <v>2342.111814</v>
      </c>
      <c r="G13" s="225">
        <f>'пр 4'!I16</f>
        <v>2342.111814</v>
      </c>
      <c r="H13" s="225">
        <f>'пр 4'!J16</f>
        <v>2342.111814</v>
      </c>
    </row>
    <row r="14" spans="1:8" ht="30.75" customHeight="1">
      <c r="A14" s="395" t="s">
        <v>269</v>
      </c>
      <c r="B14" s="207" t="s">
        <v>8</v>
      </c>
      <c r="C14" s="207" t="s">
        <v>28</v>
      </c>
      <c r="D14" s="448" t="s">
        <v>265</v>
      </c>
      <c r="E14" s="449"/>
      <c r="F14" s="224">
        <f>F15</f>
        <v>1000</v>
      </c>
      <c r="G14" s="224">
        <f>G15</f>
        <v>1000</v>
      </c>
      <c r="H14" s="224">
        <f>H15</f>
        <v>1000</v>
      </c>
    </row>
    <row r="15" spans="1:8" ht="36" customHeight="1">
      <c r="A15" s="396" t="s">
        <v>47</v>
      </c>
      <c r="B15" s="208" t="s">
        <v>8</v>
      </c>
      <c r="C15" s="212" t="s">
        <v>28</v>
      </c>
      <c r="D15" s="451" t="s">
        <v>268</v>
      </c>
      <c r="E15" s="452"/>
      <c r="F15" s="226">
        <f>'пр 4'!H23</f>
        <v>1000</v>
      </c>
      <c r="G15" s="226">
        <f>'пр 4'!I23</f>
        <v>1000</v>
      </c>
      <c r="H15" s="226">
        <f>'пр 4'!J23</f>
        <v>1000</v>
      </c>
    </row>
    <row r="16" spans="1:8" ht="51">
      <c r="A16" s="206" t="str">
        <f>'пр 4'!A29</f>
        <v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v>
      </c>
      <c r="B16" s="207" t="s">
        <v>8</v>
      </c>
      <c r="C16" s="207" t="s">
        <v>16</v>
      </c>
      <c r="D16" s="448" t="s">
        <v>265</v>
      </c>
      <c r="E16" s="449"/>
      <c r="F16" s="224">
        <f aca="true" t="shared" si="1" ref="F16:H17">F17</f>
        <v>17690.9218</v>
      </c>
      <c r="G16" s="224">
        <f t="shared" si="1"/>
        <v>17740.9218</v>
      </c>
      <c r="H16" s="224">
        <f t="shared" si="1"/>
        <v>17740.9218</v>
      </c>
    </row>
    <row r="17" spans="1:8" s="49" customFormat="1" ht="54.75" customHeight="1">
      <c r="A17" s="219" t="s">
        <v>266</v>
      </c>
      <c r="B17" s="215" t="s">
        <v>8</v>
      </c>
      <c r="C17" s="215" t="s">
        <v>16</v>
      </c>
      <c r="D17" s="453" t="s">
        <v>265</v>
      </c>
      <c r="E17" s="454"/>
      <c r="F17" s="225">
        <f t="shared" si="1"/>
        <v>17690.9218</v>
      </c>
      <c r="G17" s="225">
        <f t="shared" si="1"/>
        <v>17740.9218</v>
      </c>
      <c r="H17" s="225">
        <f>H18</f>
        <v>17740.9218</v>
      </c>
    </row>
    <row r="18" spans="1:8" s="49" customFormat="1" ht="12.75">
      <c r="A18" s="211" t="s">
        <v>270</v>
      </c>
      <c r="B18" s="215" t="s">
        <v>8</v>
      </c>
      <c r="C18" s="215" t="s">
        <v>16</v>
      </c>
      <c r="D18" s="453" t="s">
        <v>265</v>
      </c>
      <c r="E18" s="454"/>
      <c r="F18" s="225">
        <f>F19+F21+F20</f>
        <v>17690.9218</v>
      </c>
      <c r="G18" s="225">
        <f>G19+G21+G20</f>
        <v>17740.9218</v>
      </c>
      <c r="H18" s="225">
        <f>H19+H21+H20</f>
        <v>17740.9218</v>
      </c>
    </row>
    <row r="19" spans="1:8" s="49" customFormat="1" ht="12.75">
      <c r="A19" s="219" t="s">
        <v>11</v>
      </c>
      <c r="B19" s="215" t="s">
        <v>8</v>
      </c>
      <c r="C19" s="215" t="s">
        <v>16</v>
      </c>
      <c r="D19" s="453" t="s">
        <v>268</v>
      </c>
      <c r="E19" s="454"/>
      <c r="F19" s="225">
        <f>'пр 4'!H33</f>
        <v>17503.5218</v>
      </c>
      <c r="G19" s="225">
        <f>'пр 4'!I33</f>
        <v>17553.5218</v>
      </c>
      <c r="H19" s="225">
        <f>'пр 4'!J33</f>
        <v>17553.5218</v>
      </c>
    </row>
    <row r="20" spans="1:8" s="49" customFormat="1" ht="12.75">
      <c r="A20" s="219" t="s">
        <v>11</v>
      </c>
      <c r="B20" s="215" t="s">
        <v>8</v>
      </c>
      <c r="C20" s="215" t="s">
        <v>16</v>
      </c>
      <c r="D20" s="453" t="s">
        <v>292</v>
      </c>
      <c r="E20" s="454"/>
      <c r="F20" s="225">
        <f>'пр 4'!H50</f>
        <v>186.7</v>
      </c>
      <c r="G20" s="225">
        <f>'пр 4'!I50</f>
        <v>186.7</v>
      </c>
      <c r="H20" s="225">
        <f>'пр 4'!J50</f>
        <v>186.7</v>
      </c>
    </row>
    <row r="21" spans="1:8" s="49" customFormat="1" ht="12.75">
      <c r="A21" s="219" t="s">
        <v>11</v>
      </c>
      <c r="B21" s="215" t="s">
        <v>8</v>
      </c>
      <c r="C21" s="215" t="s">
        <v>16</v>
      </c>
      <c r="D21" s="453" t="s">
        <v>271</v>
      </c>
      <c r="E21" s="454"/>
      <c r="F21" s="225">
        <f>'пр 4'!H59</f>
        <v>0.7</v>
      </c>
      <c r="G21" s="225">
        <v>0.7</v>
      </c>
      <c r="H21" s="225">
        <v>0.7</v>
      </c>
    </row>
    <row r="22" spans="1:8" ht="33" customHeight="1" hidden="1">
      <c r="A22" s="213"/>
      <c r="B22" s="208"/>
      <c r="C22" s="212"/>
      <c r="D22" s="448"/>
      <c r="E22" s="449"/>
      <c r="F22" s="226"/>
      <c r="G22" s="226"/>
      <c r="H22" s="226"/>
    </row>
    <row r="23" spans="1:8" ht="73.5" customHeight="1" hidden="1">
      <c r="A23" s="220"/>
      <c r="B23" s="208"/>
      <c r="C23" s="212"/>
      <c r="D23" s="451"/>
      <c r="E23" s="452"/>
      <c r="F23" s="226"/>
      <c r="G23" s="226"/>
      <c r="H23" s="226"/>
    </row>
    <row r="24" spans="1:8" ht="12.75">
      <c r="A24" s="206" t="str">
        <f>'пр 4'!A67</f>
        <v>Резервные фонды</v>
      </c>
      <c r="B24" s="207" t="s">
        <v>8</v>
      </c>
      <c r="C24" s="207" t="s">
        <v>22</v>
      </c>
      <c r="D24" s="448" t="s">
        <v>265</v>
      </c>
      <c r="E24" s="449"/>
      <c r="F24" s="224">
        <f>F26</f>
        <v>100</v>
      </c>
      <c r="G24" s="224">
        <f>G26</f>
        <v>100</v>
      </c>
      <c r="H24" s="224">
        <f>H26</f>
        <v>100</v>
      </c>
    </row>
    <row r="25" spans="1:8" ht="12.75">
      <c r="A25" s="219" t="s">
        <v>24</v>
      </c>
      <c r="B25" s="208" t="s">
        <v>8</v>
      </c>
      <c r="C25" s="208" t="s">
        <v>22</v>
      </c>
      <c r="D25" s="451" t="s">
        <v>265</v>
      </c>
      <c r="E25" s="452"/>
      <c r="F25" s="226">
        <f>F26</f>
        <v>100</v>
      </c>
      <c r="G25" s="226">
        <f>G26</f>
        <v>100</v>
      </c>
      <c r="H25" s="226">
        <f>H26</f>
        <v>100</v>
      </c>
    </row>
    <row r="26" spans="1:8" ht="12.75">
      <c r="A26" s="221" t="s">
        <v>272</v>
      </c>
      <c r="B26" s="208" t="s">
        <v>8</v>
      </c>
      <c r="C26" s="208" t="s">
        <v>22</v>
      </c>
      <c r="D26" s="451" t="s">
        <v>273</v>
      </c>
      <c r="E26" s="452"/>
      <c r="F26" s="226">
        <f>'пр 4'!H72</f>
        <v>100</v>
      </c>
      <c r="G26" s="226">
        <f>'пр 4'!I72</f>
        <v>100</v>
      </c>
      <c r="H26" s="226">
        <f>'пр 4'!J72</f>
        <v>100</v>
      </c>
    </row>
    <row r="27" spans="1:8" ht="30" customHeight="1" hidden="1">
      <c r="A27" s="223"/>
      <c r="B27" s="207"/>
      <c r="C27" s="207"/>
      <c r="D27" s="448"/>
      <c r="E27" s="449"/>
      <c r="F27" s="226"/>
      <c r="G27" s="226"/>
      <c r="H27" s="226"/>
    </row>
    <row r="28" spans="1:8" ht="12.75" hidden="1">
      <c r="A28" s="221"/>
      <c r="B28" s="208"/>
      <c r="C28" s="208"/>
      <c r="D28" s="209"/>
      <c r="E28" s="210"/>
      <c r="F28" s="226"/>
      <c r="G28" s="226"/>
      <c r="H28" s="226"/>
    </row>
    <row r="29" spans="1:8" ht="12.75" hidden="1">
      <c r="A29" s="221"/>
      <c r="B29" s="208"/>
      <c r="C29" s="208"/>
      <c r="D29" s="209"/>
      <c r="E29" s="210"/>
      <c r="F29" s="226"/>
      <c r="G29" s="226"/>
      <c r="H29" s="226"/>
    </row>
    <row r="30" spans="1:8" ht="12.75" hidden="1">
      <c r="A30" s="221"/>
      <c r="B30" s="208"/>
      <c r="C30" s="208"/>
      <c r="D30" s="209"/>
      <c r="E30" s="210"/>
      <c r="F30" s="226"/>
      <c r="G30" s="226"/>
      <c r="H30" s="226"/>
    </row>
    <row r="31" spans="1:8" ht="12.75" hidden="1">
      <c r="A31" s="221"/>
      <c r="B31" s="208"/>
      <c r="C31" s="208"/>
      <c r="D31" s="209"/>
      <c r="E31" s="210"/>
      <c r="F31" s="226"/>
      <c r="G31" s="226"/>
      <c r="H31" s="226"/>
    </row>
    <row r="32" spans="1:8" ht="21.75" customHeight="1">
      <c r="A32" s="206" t="str">
        <f>'пр 4'!A73</f>
        <v>НАЦИОНАЛЬНАЯ ОБОРОНА</v>
      </c>
      <c r="B32" s="207" t="s">
        <v>9</v>
      </c>
      <c r="C32" s="207" t="s">
        <v>28</v>
      </c>
      <c r="D32" s="448" t="s">
        <v>265</v>
      </c>
      <c r="E32" s="449"/>
      <c r="F32" s="224">
        <f>F33</f>
        <v>182.7</v>
      </c>
      <c r="G32" s="224">
        <f aca="true" t="shared" si="2" ref="G32:H35">G33</f>
        <v>189.50199999999998</v>
      </c>
      <c r="H32" s="224">
        <f t="shared" si="2"/>
        <v>0</v>
      </c>
    </row>
    <row r="33" spans="1:8" ht="12.75">
      <c r="A33" s="219" t="s">
        <v>274</v>
      </c>
      <c r="B33" s="208" t="s">
        <v>9</v>
      </c>
      <c r="C33" s="208" t="s">
        <v>28</v>
      </c>
      <c r="D33" s="451" t="s">
        <v>265</v>
      </c>
      <c r="E33" s="452"/>
      <c r="F33" s="226">
        <f>F34</f>
        <v>182.7</v>
      </c>
      <c r="G33" s="226">
        <f t="shared" si="2"/>
        <v>189.50199999999998</v>
      </c>
      <c r="H33" s="226">
        <f t="shared" si="2"/>
        <v>0</v>
      </c>
    </row>
    <row r="34" spans="1:8" ht="50.25" customHeight="1" hidden="1">
      <c r="A34" s="219" t="s">
        <v>275</v>
      </c>
      <c r="B34" s="208" t="s">
        <v>9</v>
      </c>
      <c r="C34" s="208" t="s">
        <v>28</v>
      </c>
      <c r="D34" s="451" t="s">
        <v>265</v>
      </c>
      <c r="E34" s="452"/>
      <c r="F34" s="226">
        <f>F35</f>
        <v>182.7</v>
      </c>
      <c r="G34" s="226">
        <f t="shared" si="2"/>
        <v>189.50199999999998</v>
      </c>
      <c r="H34" s="226">
        <f t="shared" si="2"/>
        <v>0</v>
      </c>
    </row>
    <row r="35" spans="1:8" ht="30" customHeight="1">
      <c r="A35" s="219" t="s">
        <v>276</v>
      </c>
      <c r="B35" s="208" t="s">
        <v>9</v>
      </c>
      <c r="C35" s="208" t="s">
        <v>28</v>
      </c>
      <c r="D35" s="451" t="s">
        <v>265</v>
      </c>
      <c r="E35" s="452"/>
      <c r="F35" s="226">
        <f>F36</f>
        <v>182.7</v>
      </c>
      <c r="G35" s="226">
        <f t="shared" si="2"/>
        <v>189.50199999999998</v>
      </c>
      <c r="H35" s="226">
        <f t="shared" si="2"/>
        <v>0</v>
      </c>
    </row>
    <row r="36" spans="1:8" ht="12.75">
      <c r="A36" s="219" t="s">
        <v>11</v>
      </c>
      <c r="B36" s="208" t="s">
        <v>9</v>
      </c>
      <c r="C36" s="208" t="s">
        <v>28</v>
      </c>
      <c r="D36" s="451" t="s">
        <v>277</v>
      </c>
      <c r="E36" s="452"/>
      <c r="F36" s="225">
        <f>'пр 4'!H73</f>
        <v>182.7</v>
      </c>
      <c r="G36" s="225">
        <f>'пр 4'!I73</f>
        <v>189.50199999999998</v>
      </c>
      <c r="H36" s="225">
        <f>'пр 4'!J73</f>
        <v>0</v>
      </c>
    </row>
    <row r="37" spans="1:8" ht="36.75" customHeight="1">
      <c r="A37" s="218" t="str">
        <f>'пр 4'!A83</f>
        <v>НАЦИОНАЛЬНАЯ БЕЗОПАСНОСТЬ И ПРАВООХРАНИТЕЛЬНАЯ ДЕЯТЕЛЬНОСТЬ </v>
      </c>
      <c r="B37" s="207" t="s">
        <v>28</v>
      </c>
      <c r="C37" s="207" t="s">
        <v>264</v>
      </c>
      <c r="D37" s="448" t="s">
        <v>265</v>
      </c>
      <c r="E37" s="464"/>
      <c r="F37" s="228">
        <f>F39+F40</f>
        <v>600</v>
      </c>
      <c r="G37" s="228">
        <f>G39+G40</f>
        <v>650</v>
      </c>
      <c r="H37" s="228">
        <f>H39+H40</f>
        <v>650</v>
      </c>
    </row>
    <row r="38" spans="1:8" ht="12.75">
      <c r="A38" s="219" t="str">
        <f>'пр 4'!A84</f>
        <v>Гражданская оборона</v>
      </c>
      <c r="B38" s="215" t="s">
        <v>28</v>
      </c>
      <c r="C38" s="215" t="s">
        <v>44</v>
      </c>
      <c r="D38" s="453" t="s">
        <v>265</v>
      </c>
      <c r="E38" s="456"/>
      <c r="F38" s="228"/>
      <c r="G38" s="228"/>
      <c r="H38" s="228"/>
    </row>
    <row r="39" spans="1:8" ht="12.75">
      <c r="A39" s="219" t="str">
        <f>A19</f>
        <v>Выполнение функций органами местного самоуправления</v>
      </c>
      <c r="B39" s="215" t="s">
        <v>28</v>
      </c>
      <c r="C39" s="215" t="s">
        <v>44</v>
      </c>
      <c r="D39" s="453" t="s">
        <v>293</v>
      </c>
      <c r="E39" s="456"/>
      <c r="F39" s="225">
        <f>'пр 4'!H91</f>
        <v>100</v>
      </c>
      <c r="G39" s="225">
        <f>'пр 4'!I91</f>
        <v>50</v>
      </c>
      <c r="H39" s="225">
        <f>'пр 4'!J91</f>
        <v>50</v>
      </c>
    </row>
    <row r="40" spans="1:8" ht="39" customHeight="1">
      <c r="A40" s="219" t="str">
        <f>'пр 4'!A92</f>
        <v>Защита населения и территории от чрезвычайных ситуаций природного и техногенного характера, пожарная безопасность</v>
      </c>
      <c r="B40" s="215" t="s">
        <v>28</v>
      </c>
      <c r="C40" s="215" t="s">
        <v>51</v>
      </c>
      <c r="D40" s="453" t="s">
        <v>294</v>
      </c>
      <c r="E40" s="456"/>
      <c r="F40" s="225">
        <f>'пр 4'!H99</f>
        <v>500</v>
      </c>
      <c r="G40" s="225">
        <f>'пр 4'!I99</f>
        <v>600</v>
      </c>
      <c r="H40" s="225">
        <f>'пр 4'!J99</f>
        <v>600</v>
      </c>
    </row>
    <row r="41" spans="1:8" ht="12.75" hidden="1">
      <c r="A41" s="219"/>
      <c r="B41" s="208"/>
      <c r="C41" s="208"/>
      <c r="D41" s="209"/>
      <c r="E41" s="210"/>
      <c r="F41" s="224"/>
      <c r="G41" s="224"/>
      <c r="H41" s="224"/>
    </row>
    <row r="42" spans="1:8" ht="12.75" hidden="1">
      <c r="A42" s="219"/>
      <c r="B42" s="208"/>
      <c r="C42" s="208"/>
      <c r="D42" s="209"/>
      <c r="E42" s="210"/>
      <c r="F42" s="224"/>
      <c r="G42" s="224"/>
      <c r="H42" s="224"/>
    </row>
    <row r="43" spans="1:8" ht="27.75" customHeight="1">
      <c r="A43" s="394" t="str">
        <f>'пр 4'!A100</f>
        <v>НАЦИОНАЛЬНАЯ ЭКОНОМИКА</v>
      </c>
      <c r="B43" s="207" t="s">
        <v>16</v>
      </c>
      <c r="C43" s="207" t="s">
        <v>264</v>
      </c>
      <c r="D43" s="448" t="s">
        <v>265</v>
      </c>
      <c r="E43" s="449"/>
      <c r="F43" s="224">
        <f>F44+F46</f>
        <v>36600</v>
      </c>
      <c r="G43" s="224">
        <f>G44+G46</f>
        <v>36600</v>
      </c>
      <c r="H43" s="224">
        <f>H44+H46</f>
        <v>22579.68</v>
      </c>
    </row>
    <row r="44" spans="1:8" ht="15.75" customHeight="1">
      <c r="A44" s="214" t="s">
        <v>278</v>
      </c>
      <c r="B44" s="208" t="s">
        <v>16</v>
      </c>
      <c r="C44" s="208" t="s">
        <v>44</v>
      </c>
      <c r="D44" s="453" t="s">
        <v>265</v>
      </c>
      <c r="E44" s="454"/>
      <c r="F44" s="225">
        <f>F45</f>
        <v>36600</v>
      </c>
      <c r="G44" s="225">
        <f>G45</f>
        <v>36600</v>
      </c>
      <c r="H44" s="225">
        <f>H45</f>
        <v>22579.68</v>
      </c>
    </row>
    <row r="45" spans="1:8" ht="16.5" customHeight="1">
      <c r="A45" s="222" t="s">
        <v>279</v>
      </c>
      <c r="B45" s="208" t="s">
        <v>16</v>
      </c>
      <c r="C45" s="208" t="s">
        <v>44</v>
      </c>
      <c r="D45" s="455" t="s">
        <v>280</v>
      </c>
      <c r="E45" s="452"/>
      <c r="F45" s="226">
        <f>'пр 4'!H102</f>
        <v>36600</v>
      </c>
      <c r="G45" s="226">
        <f>'пр 4'!I102</f>
        <v>36600</v>
      </c>
      <c r="H45" s="226">
        <f>'пр 4'!J102</f>
        <v>22579.68</v>
      </c>
    </row>
    <row r="46" spans="1:8" ht="36.75" customHeight="1" hidden="1">
      <c r="A46" s="206"/>
      <c r="B46" s="208"/>
      <c r="C46" s="208"/>
      <c r="D46" s="448"/>
      <c r="E46" s="449"/>
      <c r="F46" s="224"/>
      <c r="G46" s="224"/>
      <c r="H46" s="224"/>
    </row>
    <row r="47" spans="1:8" s="49" customFormat="1" ht="35.25" customHeight="1" hidden="1">
      <c r="A47" s="219"/>
      <c r="B47" s="208"/>
      <c r="C47" s="208"/>
      <c r="D47" s="451"/>
      <c r="E47" s="452"/>
      <c r="F47" s="226"/>
      <c r="G47" s="226"/>
      <c r="H47" s="226"/>
    </row>
    <row r="48" spans="1:8" s="49" customFormat="1" ht="23.25" customHeight="1">
      <c r="A48" s="206" t="str">
        <f>'пр 4'!A116</f>
        <v>ЖИЛИЩНО-КОММУНАЛЬНОЕ ХОЗЯЙСТВО</v>
      </c>
      <c r="B48" s="207" t="s">
        <v>31</v>
      </c>
      <c r="C48" s="207" t="s">
        <v>264</v>
      </c>
      <c r="D48" s="453" t="s">
        <v>265</v>
      </c>
      <c r="E48" s="454"/>
      <c r="F48" s="224">
        <f>F51+F53+F50</f>
        <v>10637.961</v>
      </c>
      <c r="G48" s="224">
        <f>G51+G53+G50</f>
        <v>3903.928</v>
      </c>
      <c r="H48" s="224">
        <f>H51+H53+H50</f>
        <v>5203.928</v>
      </c>
    </row>
    <row r="49" spans="1:8" s="49" customFormat="1" ht="23.25" customHeight="1">
      <c r="A49" s="219" t="str">
        <f>'пр 4'!A117</f>
        <v>Жилищное хозяйство</v>
      </c>
      <c r="B49" s="207" t="s">
        <v>31</v>
      </c>
      <c r="C49" s="207" t="s">
        <v>8</v>
      </c>
      <c r="D49" s="453" t="s">
        <v>265</v>
      </c>
      <c r="E49" s="456"/>
      <c r="F49" s="224"/>
      <c r="G49" s="224"/>
      <c r="H49" s="224"/>
    </row>
    <row r="50" spans="1:8" s="49" customFormat="1" ht="23.25" customHeight="1">
      <c r="A50" s="219" t="s">
        <v>295</v>
      </c>
      <c r="B50" s="207" t="s">
        <v>31</v>
      </c>
      <c r="C50" s="207" t="s">
        <v>8</v>
      </c>
      <c r="D50" s="457" t="s">
        <v>296</v>
      </c>
      <c r="E50" s="401"/>
      <c r="F50" s="225">
        <f>'пр 4'!H124</f>
        <v>572</v>
      </c>
      <c r="G50" s="225">
        <f>'пр 4'!I124</f>
        <v>72</v>
      </c>
      <c r="H50" s="225">
        <f>'пр 4'!J124</f>
        <v>72</v>
      </c>
    </row>
    <row r="51" spans="1:8" s="49" customFormat="1" ht="22.5" customHeight="1">
      <c r="A51" s="219" t="str">
        <f>'пр 4'!A125</f>
        <v>Коммунальное хозяйство</v>
      </c>
      <c r="B51" s="207" t="s">
        <v>31</v>
      </c>
      <c r="C51" s="207" t="s">
        <v>9</v>
      </c>
      <c r="D51" s="453" t="s">
        <v>265</v>
      </c>
      <c r="E51" s="456"/>
      <c r="F51" s="224">
        <f>F52</f>
        <v>6134.033</v>
      </c>
      <c r="G51" s="224">
        <f>G52</f>
        <v>0</v>
      </c>
      <c r="H51" s="224">
        <f>H52</f>
        <v>1300</v>
      </c>
    </row>
    <row r="52" spans="1:8" s="49" customFormat="1" ht="26.25" customHeight="1">
      <c r="A52" s="221" t="s">
        <v>281</v>
      </c>
      <c r="B52" s="215" t="s">
        <v>31</v>
      </c>
      <c r="C52" s="215" t="s">
        <v>9</v>
      </c>
      <c r="D52" s="455" t="s">
        <v>297</v>
      </c>
      <c r="E52" s="454"/>
      <c r="F52" s="225">
        <f>'пр 4'!H142</f>
        <v>6134.033</v>
      </c>
      <c r="G52" s="225">
        <f>'пр 4'!I142</f>
        <v>0</v>
      </c>
      <c r="H52" s="225">
        <f>'пр 4'!J142</f>
        <v>1300</v>
      </c>
    </row>
    <row r="53" spans="1:8" s="49" customFormat="1" ht="26.25" customHeight="1">
      <c r="A53" s="214" t="str">
        <f>'пр 4'!A143</f>
        <v>Благоустройство</v>
      </c>
      <c r="B53" s="207" t="s">
        <v>31</v>
      </c>
      <c r="C53" s="207" t="s">
        <v>28</v>
      </c>
      <c r="D53" s="453" t="s">
        <v>265</v>
      </c>
      <c r="E53" s="454"/>
      <c r="F53" s="224">
        <f>F54+F56</f>
        <v>3931.928</v>
      </c>
      <c r="G53" s="224">
        <f>G54+G56</f>
        <v>3831.928</v>
      </c>
      <c r="H53" s="224">
        <f>H54+H56</f>
        <v>3831.928</v>
      </c>
    </row>
    <row r="54" spans="1:8" ht="28.5" customHeight="1">
      <c r="A54" s="214" t="str">
        <f>'пр 4'!A144</f>
        <v>Уличное освещение</v>
      </c>
      <c r="B54" s="207" t="s">
        <v>31</v>
      </c>
      <c r="C54" s="207" t="s">
        <v>28</v>
      </c>
      <c r="D54" s="453" t="s">
        <v>265</v>
      </c>
      <c r="E54" s="454"/>
      <c r="F54" s="224">
        <f>F55</f>
        <v>800</v>
      </c>
      <c r="G54" s="224">
        <f>G55</f>
        <v>800</v>
      </c>
      <c r="H54" s="224">
        <f>H55</f>
        <v>800</v>
      </c>
    </row>
    <row r="55" spans="1:8" ht="18" customHeight="1">
      <c r="A55" s="219" t="s">
        <v>11</v>
      </c>
      <c r="B55" s="208" t="s">
        <v>31</v>
      </c>
      <c r="C55" s="208" t="s">
        <v>28</v>
      </c>
      <c r="D55" s="451" t="s">
        <v>282</v>
      </c>
      <c r="E55" s="452"/>
      <c r="F55" s="226">
        <f>'пр 4'!H144</f>
        <v>800</v>
      </c>
      <c r="G55" s="226">
        <f>'пр 4'!I144</f>
        <v>800</v>
      </c>
      <c r="H55" s="226">
        <f>'пр 4'!J144</f>
        <v>800</v>
      </c>
    </row>
    <row r="56" spans="1:8" ht="30">
      <c r="A56" s="214" t="str">
        <f>'пр 4'!A153</f>
        <v>Прочие мероприятия по благоустройству городских округов и поселений</v>
      </c>
      <c r="B56" s="207" t="s">
        <v>31</v>
      </c>
      <c r="C56" s="207" t="s">
        <v>28</v>
      </c>
      <c r="D56" s="453" t="s">
        <v>265</v>
      </c>
      <c r="E56" s="454"/>
      <c r="F56" s="224">
        <f>F57+F58+F59</f>
        <v>3131.928</v>
      </c>
      <c r="G56" s="224">
        <f>G57+G58+G59</f>
        <v>3031.928</v>
      </c>
      <c r="H56" s="224">
        <f>H57+H58+H59</f>
        <v>3031.928</v>
      </c>
    </row>
    <row r="57" spans="1:8" ht="12.75">
      <c r="A57" s="219" t="s">
        <v>11</v>
      </c>
      <c r="B57" s="208" t="s">
        <v>31</v>
      </c>
      <c r="C57" s="208" t="s">
        <v>28</v>
      </c>
      <c r="D57" s="451" t="s">
        <v>283</v>
      </c>
      <c r="E57" s="452"/>
      <c r="F57" s="226">
        <f>'пр 4'!H160</f>
        <v>2172</v>
      </c>
      <c r="G57" s="226">
        <f>'пр 4'!I160</f>
        <v>2072</v>
      </c>
      <c r="H57" s="226">
        <f>'пр 4'!J160</f>
        <v>2072</v>
      </c>
    </row>
    <row r="58" spans="1:8" ht="12.75">
      <c r="A58" s="216" t="s">
        <v>284</v>
      </c>
      <c r="B58" s="208" t="s">
        <v>31</v>
      </c>
      <c r="C58" s="208" t="s">
        <v>28</v>
      </c>
      <c r="D58" s="455" t="s">
        <v>285</v>
      </c>
      <c r="E58" s="452"/>
      <c r="F58" s="226">
        <f>'пр 4'!H171</f>
        <v>959.928</v>
      </c>
      <c r="G58" s="226">
        <f>'пр 4'!I171</f>
        <v>959.928</v>
      </c>
      <c r="H58" s="226">
        <f>'пр 4'!J171</f>
        <v>959.928</v>
      </c>
    </row>
    <row r="59" spans="1:8" ht="25.5">
      <c r="A59" s="216" t="str">
        <f>'пр 4'!A175</f>
        <v>Создание мест (площадок) накопления твердых коммунальных отходов </v>
      </c>
      <c r="B59" s="215" t="s">
        <v>31</v>
      </c>
      <c r="C59" s="215" t="s">
        <v>28</v>
      </c>
      <c r="D59" s="457" t="s">
        <v>298</v>
      </c>
      <c r="E59" s="458"/>
      <c r="F59" s="226">
        <f>'пр 4'!H175</f>
        <v>0</v>
      </c>
      <c r="G59" s="226">
        <f>'пр 4'!I175</f>
        <v>0</v>
      </c>
      <c r="H59" s="226">
        <f>'пр 4'!J175</f>
        <v>0</v>
      </c>
    </row>
    <row r="60" spans="1:8" ht="12.75">
      <c r="A60" s="206" t="str">
        <f>'пр 2'!A28</f>
        <v>КУЛЬТУРА, КИНЕМАТОГРАФИЯ</v>
      </c>
      <c r="B60" s="207" t="s">
        <v>37</v>
      </c>
      <c r="C60" s="207" t="s">
        <v>8</v>
      </c>
      <c r="D60" s="448" t="s">
        <v>265</v>
      </c>
      <c r="E60" s="449"/>
      <c r="F60" s="224">
        <f aca="true" t="shared" si="3" ref="F60:H61">F61</f>
        <v>10191.326000000001</v>
      </c>
      <c r="G60" s="224">
        <f t="shared" si="3"/>
        <v>10445.326000000001</v>
      </c>
      <c r="H60" s="224">
        <f t="shared" si="3"/>
        <v>10645.326000000001</v>
      </c>
    </row>
    <row r="61" spans="1:8" ht="12.75">
      <c r="A61" s="221" t="s">
        <v>286</v>
      </c>
      <c r="B61" s="208" t="s">
        <v>37</v>
      </c>
      <c r="C61" s="208" t="s">
        <v>8</v>
      </c>
      <c r="D61" s="451" t="s">
        <v>265</v>
      </c>
      <c r="E61" s="452"/>
      <c r="F61" s="226">
        <f t="shared" si="3"/>
        <v>10191.326000000001</v>
      </c>
      <c r="G61" s="226">
        <f t="shared" si="3"/>
        <v>10445.326000000001</v>
      </c>
      <c r="H61" s="226">
        <f t="shared" si="3"/>
        <v>10645.326000000001</v>
      </c>
    </row>
    <row r="62" spans="1:8" ht="12.75">
      <c r="A62" s="219" t="s">
        <v>287</v>
      </c>
      <c r="B62" s="208" t="s">
        <v>37</v>
      </c>
      <c r="C62" s="208" t="s">
        <v>8</v>
      </c>
      <c r="D62" s="459" t="s">
        <v>299</v>
      </c>
      <c r="E62" s="460"/>
      <c r="F62" s="226">
        <f>'пр 4'!H183</f>
        <v>10191.326000000001</v>
      </c>
      <c r="G62" s="226">
        <f>'пр 4'!I183</f>
        <v>10445.326000000001</v>
      </c>
      <c r="H62" s="226">
        <f>'пр 4'!J183</f>
        <v>10645.326000000001</v>
      </c>
    </row>
    <row r="63" spans="1:8" ht="12.75">
      <c r="A63" s="229" t="str">
        <f>'пр 4'!A201</f>
        <v>ПЕНСИОННОЕ ОБЕСПЕЧЕНИЕ</v>
      </c>
      <c r="B63" s="217">
        <v>10</v>
      </c>
      <c r="C63" s="207" t="s">
        <v>8</v>
      </c>
      <c r="D63" s="448" t="s">
        <v>265</v>
      </c>
      <c r="E63" s="449"/>
      <c r="F63" s="224">
        <f>F64</f>
        <v>340</v>
      </c>
      <c r="G63" s="224">
        <f>G64</f>
        <v>340</v>
      </c>
      <c r="H63" s="224">
        <f>H64</f>
        <v>340</v>
      </c>
    </row>
    <row r="64" spans="1:8" ht="12.75">
      <c r="A64" s="274" t="str">
        <f>'пр 4'!A209</f>
        <v>Иные пенсии, социальные доплаты к пенсиям</v>
      </c>
      <c r="B64" s="217">
        <v>10</v>
      </c>
      <c r="C64" s="207" t="s">
        <v>8</v>
      </c>
      <c r="D64" s="453" t="s">
        <v>116</v>
      </c>
      <c r="E64" s="454"/>
      <c r="F64" s="225">
        <f>'пр 4'!H209</f>
        <v>340</v>
      </c>
      <c r="G64" s="225">
        <f>'пр 4'!I209</f>
        <v>340</v>
      </c>
      <c r="H64" s="225">
        <f>'пр 4'!J209</f>
        <v>340</v>
      </c>
    </row>
    <row r="65" spans="1:8" ht="25.5">
      <c r="A65" s="206" t="str">
        <f>'пр 4'!A210</f>
        <v>ОБСЛУЖИВАНИЕ ГОСУДАРСТВЕННОГО И МУНИЦИПАЛЬНОГО ДОЛГА</v>
      </c>
      <c r="B65" s="207" t="s">
        <v>42</v>
      </c>
      <c r="C65" s="207" t="s">
        <v>8</v>
      </c>
      <c r="D65" s="448" t="s">
        <v>265</v>
      </c>
      <c r="E65" s="449"/>
      <c r="F65" s="227">
        <f>F66</f>
        <v>16</v>
      </c>
      <c r="G65" s="224">
        <f>G66</f>
        <v>16</v>
      </c>
      <c r="H65" s="224">
        <f>H66</f>
        <v>16</v>
      </c>
    </row>
    <row r="66" spans="1:8" ht="12.75">
      <c r="A66" s="219" t="s">
        <v>23</v>
      </c>
      <c r="B66" s="208" t="s">
        <v>42</v>
      </c>
      <c r="C66" s="208" t="s">
        <v>8</v>
      </c>
      <c r="D66" s="461" t="s">
        <v>124</v>
      </c>
      <c r="E66" s="462"/>
      <c r="F66" s="226">
        <f>'пр 4'!H213</f>
        <v>16</v>
      </c>
      <c r="G66" s="226">
        <f>'пр 4'!I213</f>
        <v>16</v>
      </c>
      <c r="H66" s="226">
        <f>'пр 4'!J213</f>
        <v>16</v>
      </c>
    </row>
    <row r="67" spans="1:8" ht="12.75" customHeight="1" hidden="1">
      <c r="A67" s="221" t="s">
        <v>288</v>
      </c>
      <c r="B67" s="208" t="s">
        <v>42</v>
      </c>
      <c r="C67" s="208" t="s">
        <v>8</v>
      </c>
      <c r="D67" s="451" t="s">
        <v>124</v>
      </c>
      <c r="E67" s="452"/>
      <c r="F67" s="226">
        <v>41.3</v>
      </c>
      <c r="G67" s="226">
        <v>21.4</v>
      </c>
      <c r="H67" s="226">
        <v>2.7</v>
      </c>
    </row>
    <row r="68" spans="1:8" ht="12.75">
      <c r="A68" s="206" t="str">
        <f>'пр 4'!A214</f>
        <v>МЕЖБЮДЖЕТНЫЕ ТРАНСФЕРТЫ</v>
      </c>
      <c r="B68" s="207" t="s">
        <v>43</v>
      </c>
      <c r="C68" s="207" t="s">
        <v>28</v>
      </c>
      <c r="D68" s="448" t="s">
        <v>265</v>
      </c>
      <c r="E68" s="449"/>
      <c r="F68" s="224">
        <f>F69</f>
        <v>219.52822</v>
      </c>
      <c r="G68" s="224">
        <f>G69</f>
        <v>0</v>
      </c>
      <c r="H68" s="224">
        <f>H69</f>
        <v>0</v>
      </c>
    </row>
    <row r="69" spans="1:8" ht="12.75">
      <c r="A69" s="219" t="s">
        <v>38</v>
      </c>
      <c r="B69" s="208" t="s">
        <v>43</v>
      </c>
      <c r="C69" s="208" t="s">
        <v>28</v>
      </c>
      <c r="D69" s="451" t="s">
        <v>289</v>
      </c>
      <c r="E69" s="452"/>
      <c r="F69" s="226">
        <f>'пр 4'!H214</f>
        <v>219.52822</v>
      </c>
      <c r="G69" s="226">
        <f>'пр 4'!I214</f>
        <v>0</v>
      </c>
      <c r="H69" s="226">
        <f>'пр 4'!J214</f>
        <v>0</v>
      </c>
    </row>
    <row r="70" spans="1:8" s="169" customFormat="1" ht="15.75" customHeight="1">
      <c r="A70" s="230"/>
      <c r="B70" s="231"/>
      <c r="C70" s="231"/>
      <c r="D70" s="231"/>
      <c r="E70" s="232"/>
      <c r="F70" s="232"/>
      <c r="G70" s="232"/>
      <c r="H70" s="233"/>
    </row>
    <row r="71" spans="1:8" s="169" customFormat="1" ht="27.75" customHeight="1">
      <c r="A71" s="234"/>
      <c r="B71" s="231"/>
      <c r="C71" s="231"/>
      <c r="D71" s="231"/>
      <c r="E71" s="232"/>
      <c r="F71" s="232"/>
      <c r="G71" s="232"/>
      <c r="H71" s="233"/>
    </row>
    <row r="72" spans="1:8" s="169" customFormat="1" ht="27.75" customHeight="1">
      <c r="A72" s="235"/>
      <c r="B72" s="236"/>
      <c r="C72" s="236"/>
      <c r="D72" s="237"/>
      <c r="E72" s="238"/>
      <c r="F72" s="238"/>
      <c r="G72" s="238"/>
      <c r="H72" s="233"/>
    </row>
    <row r="73" spans="1:8" s="169" customFormat="1" ht="16.5" customHeight="1">
      <c r="A73" s="235"/>
      <c r="B73" s="239"/>
      <c r="C73" s="239"/>
      <c r="D73" s="237"/>
      <c r="E73" s="238"/>
      <c r="F73" s="238"/>
      <c r="G73" s="238"/>
      <c r="H73" s="233"/>
    </row>
    <row r="74" spans="1:8" s="169" customFormat="1" ht="12.75">
      <c r="A74" s="240"/>
      <c r="B74" s="241"/>
      <c r="C74" s="241"/>
      <c r="D74" s="242"/>
      <c r="E74" s="232"/>
      <c r="F74" s="232"/>
      <c r="G74" s="232"/>
      <c r="H74" s="233"/>
    </row>
    <row r="75" spans="1:8" s="169" customFormat="1" ht="12.75">
      <c r="A75" s="243"/>
      <c r="B75" s="241"/>
      <c r="C75" s="241"/>
      <c r="D75" s="242"/>
      <c r="E75" s="232"/>
      <c r="F75" s="232"/>
      <c r="G75" s="232"/>
      <c r="H75" s="233"/>
    </row>
    <row r="76" spans="1:8" s="169" customFormat="1" ht="24.75" customHeight="1">
      <c r="A76" s="243"/>
      <c r="B76" s="241"/>
      <c r="C76" s="241"/>
      <c r="D76" s="242"/>
      <c r="E76" s="232"/>
      <c r="F76" s="232"/>
      <c r="G76" s="232"/>
      <c r="H76" s="233"/>
    </row>
    <row r="77" spans="1:8" s="169" customFormat="1" ht="12.75">
      <c r="A77" s="235"/>
      <c r="B77" s="239"/>
      <c r="C77" s="239"/>
      <c r="D77" s="237"/>
      <c r="E77" s="238"/>
      <c r="F77" s="238"/>
      <c r="G77" s="238"/>
      <c r="H77" s="233"/>
    </row>
    <row r="78" spans="1:8" s="169" customFormat="1" ht="12.75">
      <c r="A78" s="240"/>
      <c r="B78" s="241"/>
      <c r="C78" s="241"/>
      <c r="D78" s="242"/>
      <c r="E78" s="232"/>
      <c r="F78" s="232"/>
      <c r="G78" s="232"/>
      <c r="H78" s="233"/>
    </row>
    <row r="79" spans="1:8" s="169" customFormat="1" ht="12.75">
      <c r="A79" s="243"/>
      <c r="B79" s="241"/>
      <c r="C79" s="241"/>
      <c r="D79" s="242"/>
      <c r="E79" s="232"/>
      <c r="F79" s="232"/>
      <c r="G79" s="232"/>
      <c r="H79" s="233"/>
    </row>
    <row r="80" spans="1:8" s="169" customFormat="1" ht="12.75" customHeight="1" hidden="1">
      <c r="A80" s="243"/>
      <c r="B80" s="241"/>
      <c r="C80" s="241"/>
      <c r="D80" s="242"/>
      <c r="E80" s="232"/>
      <c r="F80" s="232"/>
      <c r="G80" s="232"/>
      <c r="H80" s="233"/>
    </row>
    <row r="81" spans="1:8" s="169" customFormat="1" ht="26.25" customHeight="1">
      <c r="A81" s="234"/>
      <c r="B81" s="241"/>
      <c r="C81" s="241"/>
      <c r="D81" s="242"/>
      <c r="E81" s="232"/>
      <c r="F81" s="232"/>
      <c r="G81" s="232"/>
      <c r="H81" s="233"/>
    </row>
    <row r="82" spans="1:8" s="169" customFormat="1" ht="20.25" customHeight="1">
      <c r="A82" s="235"/>
      <c r="B82" s="236"/>
      <c r="C82" s="231"/>
      <c r="D82" s="231"/>
      <c r="E82" s="238"/>
      <c r="F82" s="238"/>
      <c r="G82" s="238"/>
      <c r="H82" s="233"/>
    </row>
    <row r="83" spans="1:8" s="169" customFormat="1" ht="12.75">
      <c r="A83" s="244"/>
      <c r="B83" s="236"/>
      <c r="C83" s="236"/>
      <c r="D83" s="236"/>
      <c r="E83" s="238"/>
      <c r="F83" s="238"/>
      <c r="G83" s="238"/>
      <c r="H83" s="233"/>
    </row>
    <row r="84" spans="1:8" s="169" customFormat="1" ht="12.75">
      <c r="A84" s="245"/>
      <c r="B84" s="246"/>
      <c r="C84" s="246"/>
      <c r="D84" s="247"/>
      <c r="E84" s="238"/>
      <c r="F84" s="238"/>
      <c r="G84" s="238"/>
      <c r="H84" s="233"/>
    </row>
    <row r="85" spans="1:8" s="169" customFormat="1" ht="103.5" customHeight="1">
      <c r="A85" s="248"/>
      <c r="B85" s="249"/>
      <c r="C85" s="249"/>
      <c r="D85" s="247"/>
      <c r="E85" s="232"/>
      <c r="F85" s="232"/>
      <c r="G85" s="232"/>
      <c r="H85" s="233"/>
    </row>
    <row r="86" spans="1:8" s="169" customFormat="1" ht="27.75" customHeight="1">
      <c r="A86" s="234"/>
      <c r="B86" s="231"/>
      <c r="C86" s="231"/>
      <c r="D86" s="247"/>
      <c r="E86" s="232"/>
      <c r="F86" s="232"/>
      <c r="G86" s="232"/>
      <c r="H86" s="233"/>
    </row>
    <row r="87" spans="1:8" s="169" customFormat="1" ht="18" customHeight="1">
      <c r="A87" s="235"/>
      <c r="B87" s="236"/>
      <c r="C87" s="236"/>
      <c r="D87" s="250"/>
      <c r="E87" s="232"/>
      <c r="F87" s="232"/>
      <c r="G87" s="232"/>
      <c r="H87" s="233"/>
    </row>
    <row r="88" spans="1:8" s="169" customFormat="1" ht="12.75">
      <c r="A88" s="243"/>
      <c r="B88" s="236"/>
      <c r="C88" s="236"/>
      <c r="D88" s="249"/>
      <c r="E88" s="232"/>
      <c r="F88" s="232"/>
      <c r="G88" s="232"/>
      <c r="H88" s="233"/>
    </row>
    <row r="89" spans="1:8" s="169" customFormat="1" ht="12.75">
      <c r="A89" s="234"/>
      <c r="B89" s="249"/>
      <c r="C89" s="249"/>
      <c r="D89" s="249"/>
      <c r="E89" s="232"/>
      <c r="F89" s="232"/>
      <c r="G89" s="232"/>
      <c r="H89" s="233"/>
    </row>
    <row r="90" spans="1:8" s="169" customFormat="1" ht="12.75">
      <c r="A90" s="251"/>
      <c r="B90" s="236"/>
      <c r="C90" s="171"/>
      <c r="D90" s="171"/>
      <c r="E90" s="238"/>
      <c r="F90" s="238"/>
      <c r="G90" s="238"/>
      <c r="H90" s="233"/>
    </row>
    <row r="91" spans="1:8" s="169" customFormat="1" ht="17.25" customHeight="1">
      <c r="A91" s="251"/>
      <c r="B91" s="236"/>
      <c r="C91" s="236"/>
      <c r="D91" s="236"/>
      <c r="E91" s="238"/>
      <c r="F91" s="238"/>
      <c r="G91" s="238"/>
      <c r="H91" s="233"/>
    </row>
    <row r="92" spans="1:8" s="169" customFormat="1" ht="24" customHeight="1" hidden="1">
      <c r="A92" s="252"/>
      <c r="B92" s="231"/>
      <c r="C92" s="231"/>
      <c r="D92" s="231"/>
      <c r="E92" s="238"/>
      <c r="F92" s="238"/>
      <c r="G92" s="238"/>
      <c r="H92" s="233"/>
    </row>
    <row r="93" spans="1:8" s="169" customFormat="1" ht="29.25" customHeight="1" hidden="1">
      <c r="A93" s="253"/>
      <c r="B93" s="231"/>
      <c r="C93" s="231"/>
      <c r="D93" s="231"/>
      <c r="E93" s="232"/>
      <c r="F93" s="232"/>
      <c r="G93" s="232"/>
      <c r="H93" s="233"/>
    </row>
    <row r="94" spans="1:8" s="169" customFormat="1" ht="21.75" customHeight="1" hidden="1">
      <c r="A94" s="245"/>
      <c r="B94" s="236"/>
      <c r="C94" s="236"/>
      <c r="D94" s="254"/>
      <c r="E94" s="238"/>
      <c r="F94" s="238"/>
      <c r="G94" s="238"/>
      <c r="H94" s="233"/>
    </row>
    <row r="95" spans="1:8" s="172" customFormat="1" ht="23.25" customHeight="1" hidden="1">
      <c r="A95" s="248"/>
      <c r="B95" s="249"/>
      <c r="C95" s="249"/>
      <c r="D95" s="250"/>
      <c r="E95" s="232"/>
      <c r="F95" s="232"/>
      <c r="G95" s="232"/>
      <c r="H95" s="255"/>
    </row>
    <row r="96" spans="1:8" s="169" customFormat="1" ht="20.25" customHeight="1" hidden="1">
      <c r="A96" s="234"/>
      <c r="B96" s="249"/>
      <c r="C96" s="249"/>
      <c r="D96" s="247"/>
      <c r="E96" s="232"/>
      <c r="F96" s="232"/>
      <c r="G96" s="232"/>
      <c r="H96" s="233"/>
    </row>
    <row r="97" spans="1:8" s="169" customFormat="1" ht="30.75" customHeight="1" hidden="1">
      <c r="A97" s="243"/>
      <c r="B97" s="250"/>
      <c r="C97" s="250"/>
      <c r="D97" s="231"/>
      <c r="E97" s="238"/>
      <c r="F97" s="238"/>
      <c r="G97" s="238"/>
      <c r="H97" s="233"/>
    </row>
    <row r="98" spans="1:8" s="169" customFormat="1" ht="28.5" customHeight="1" hidden="1">
      <c r="A98" s="243"/>
      <c r="B98" s="250"/>
      <c r="C98" s="250"/>
      <c r="D98" s="231"/>
      <c r="E98" s="232"/>
      <c r="F98" s="232"/>
      <c r="G98" s="232"/>
      <c r="H98" s="233"/>
    </row>
    <row r="99" spans="1:8" s="169" customFormat="1" ht="24" customHeight="1" hidden="1">
      <c r="A99" s="240"/>
      <c r="B99" s="236"/>
      <c r="C99" s="236"/>
      <c r="D99" s="247"/>
      <c r="E99" s="238"/>
      <c r="F99" s="238"/>
      <c r="G99" s="238"/>
      <c r="H99" s="233"/>
    </row>
    <row r="100" spans="1:8" s="169" customFormat="1" ht="26.25" customHeight="1">
      <c r="A100" s="248"/>
      <c r="B100" s="249"/>
      <c r="C100" s="249"/>
      <c r="D100" s="247"/>
      <c r="E100" s="232"/>
      <c r="F100" s="232"/>
      <c r="G100" s="232"/>
      <c r="H100" s="233"/>
    </row>
    <row r="101" spans="1:8" s="169" customFormat="1" ht="12.75">
      <c r="A101" s="248"/>
      <c r="B101" s="231"/>
      <c r="C101" s="231"/>
      <c r="D101" s="247"/>
      <c r="E101" s="232"/>
      <c r="F101" s="232"/>
      <c r="G101" s="232"/>
      <c r="H101" s="233"/>
    </row>
    <row r="102" spans="1:8" s="169" customFormat="1" ht="12.75">
      <c r="A102" s="251"/>
      <c r="B102" s="236"/>
      <c r="C102" s="236"/>
      <c r="D102" s="236"/>
      <c r="E102" s="238"/>
      <c r="F102" s="238"/>
      <c r="G102" s="238"/>
      <c r="H102" s="233"/>
    </row>
    <row r="103" spans="1:8" s="169" customFormat="1" ht="21" customHeight="1" hidden="1">
      <c r="A103" s="256"/>
      <c r="B103" s="236"/>
      <c r="C103" s="236"/>
      <c r="D103" s="236"/>
      <c r="E103" s="238"/>
      <c r="F103" s="238"/>
      <c r="G103" s="238"/>
      <c r="H103" s="233"/>
    </row>
    <row r="104" spans="1:8" s="169" customFormat="1" ht="21" customHeight="1" hidden="1">
      <c r="A104" s="257"/>
      <c r="B104" s="231"/>
      <c r="C104" s="231"/>
      <c r="D104" s="236"/>
      <c r="E104" s="238"/>
      <c r="F104" s="238"/>
      <c r="G104" s="238"/>
      <c r="H104" s="233"/>
    </row>
    <row r="105" spans="1:8" s="169" customFormat="1" ht="61.5" customHeight="1" hidden="1">
      <c r="A105" s="256"/>
      <c r="B105" s="236"/>
      <c r="C105" s="236"/>
      <c r="D105" s="236"/>
      <c r="E105" s="238"/>
      <c r="F105" s="238"/>
      <c r="G105" s="238"/>
      <c r="H105" s="233"/>
    </row>
    <row r="106" spans="1:8" s="169" customFormat="1" ht="21" customHeight="1" hidden="1">
      <c r="A106" s="257"/>
      <c r="B106" s="231"/>
      <c r="C106" s="231"/>
      <c r="D106" s="236"/>
      <c r="E106" s="238"/>
      <c r="F106" s="238"/>
      <c r="G106" s="238"/>
      <c r="H106" s="233"/>
    </row>
    <row r="107" spans="1:8" s="169" customFormat="1" ht="66.75" customHeight="1">
      <c r="A107" s="251"/>
      <c r="B107" s="236"/>
      <c r="C107" s="236"/>
      <c r="D107" s="258"/>
      <c r="E107" s="238"/>
      <c r="F107" s="238"/>
      <c r="G107" s="238"/>
      <c r="H107" s="233"/>
    </row>
    <row r="108" spans="1:8" s="172" customFormat="1" ht="25.5" customHeight="1">
      <c r="A108" s="252"/>
      <c r="B108" s="249"/>
      <c r="C108" s="249"/>
      <c r="D108" s="247"/>
      <c r="E108" s="232"/>
      <c r="F108" s="232"/>
      <c r="G108" s="232"/>
      <c r="H108" s="255"/>
    </row>
    <row r="109" spans="1:8" s="172" customFormat="1" ht="19.5" customHeight="1">
      <c r="A109" s="252"/>
      <c r="B109" s="249"/>
      <c r="C109" s="249"/>
      <c r="D109" s="247"/>
      <c r="E109" s="232"/>
      <c r="F109" s="232"/>
      <c r="G109" s="232"/>
      <c r="H109" s="255"/>
    </row>
    <row r="110" spans="1:8" s="169" customFormat="1" ht="12.75">
      <c r="A110" s="234"/>
      <c r="B110" s="231"/>
      <c r="C110" s="231"/>
      <c r="D110" s="247"/>
      <c r="E110" s="232"/>
      <c r="F110" s="232"/>
      <c r="G110" s="232"/>
      <c r="H110" s="233"/>
    </row>
    <row r="111" spans="1:8" s="169" customFormat="1" ht="18.75" customHeight="1">
      <c r="A111" s="251"/>
      <c r="B111" s="236"/>
      <c r="C111" s="236"/>
      <c r="D111" s="236"/>
      <c r="E111" s="238"/>
      <c r="F111" s="238"/>
      <c r="G111" s="238"/>
      <c r="H111" s="233"/>
    </row>
    <row r="112" spans="1:8" s="169" customFormat="1" ht="12.75">
      <c r="A112" s="256"/>
      <c r="B112" s="236"/>
      <c r="C112" s="236"/>
      <c r="D112" s="249"/>
      <c r="E112" s="238"/>
      <c r="F112" s="238"/>
      <c r="G112" s="238"/>
      <c r="H112" s="233"/>
    </row>
    <row r="113" spans="1:8" s="169" customFormat="1" ht="31.5" customHeight="1">
      <c r="A113" s="248"/>
      <c r="B113" s="236"/>
      <c r="C113" s="236"/>
      <c r="D113" s="249"/>
      <c r="E113" s="238"/>
      <c r="F113" s="238"/>
      <c r="G113" s="238"/>
      <c r="H113" s="233"/>
    </row>
    <row r="114" spans="1:8" s="169" customFormat="1" ht="21" customHeight="1">
      <c r="A114" s="248"/>
      <c r="B114" s="236"/>
      <c r="C114" s="236"/>
      <c r="D114" s="249"/>
      <c r="E114" s="238"/>
      <c r="F114" s="238"/>
      <c r="G114" s="238"/>
      <c r="H114" s="233"/>
    </row>
    <row r="115" spans="1:8" s="169" customFormat="1" ht="39.75" customHeight="1">
      <c r="A115" s="248"/>
      <c r="B115" s="231"/>
      <c r="C115" s="231"/>
      <c r="D115" s="249"/>
      <c r="E115" s="232"/>
      <c r="F115" s="232"/>
      <c r="G115" s="232"/>
      <c r="H115" s="233"/>
    </row>
    <row r="116" spans="1:8" s="169" customFormat="1" ht="15" customHeight="1">
      <c r="A116" s="243"/>
      <c r="B116" s="231"/>
      <c r="C116" s="231"/>
      <c r="D116" s="249"/>
      <c r="E116" s="232"/>
      <c r="F116" s="232"/>
      <c r="G116" s="232"/>
      <c r="H116" s="233"/>
    </row>
    <row r="117" spans="1:8" s="169" customFormat="1" ht="23.25" customHeight="1">
      <c r="A117" s="235"/>
      <c r="B117" s="236"/>
      <c r="C117" s="236"/>
      <c r="D117" s="231"/>
      <c r="E117" s="232"/>
      <c r="F117" s="232"/>
      <c r="G117" s="232"/>
      <c r="H117" s="233"/>
    </row>
    <row r="118" spans="1:8" s="169" customFormat="1" ht="33.75" customHeight="1" hidden="1">
      <c r="A118" s="243"/>
      <c r="B118" s="231"/>
      <c r="C118" s="231"/>
      <c r="D118" s="231"/>
      <c r="E118" s="232"/>
      <c r="F118" s="232"/>
      <c r="G118" s="232"/>
      <c r="H118" s="233"/>
    </row>
    <row r="119" spans="1:8" s="169" customFormat="1" ht="25.5" customHeight="1">
      <c r="A119" s="243"/>
      <c r="B119" s="231"/>
      <c r="C119" s="231"/>
      <c r="D119" s="231"/>
      <c r="E119" s="232"/>
      <c r="F119" s="232"/>
      <c r="G119" s="232"/>
      <c r="H119" s="233"/>
    </row>
    <row r="120" spans="1:8" s="169" customFormat="1" ht="24.75" customHeight="1">
      <c r="A120" s="243"/>
      <c r="B120" s="231"/>
      <c r="C120" s="231"/>
      <c r="D120" s="231"/>
      <c r="E120" s="232"/>
      <c r="F120" s="232"/>
      <c r="G120" s="232"/>
      <c r="H120" s="233"/>
    </row>
    <row r="121" spans="1:8" s="169" customFormat="1" ht="39" customHeight="1">
      <c r="A121" s="248"/>
      <c r="B121" s="231"/>
      <c r="C121" s="231"/>
      <c r="D121" s="231"/>
      <c r="E121" s="232"/>
      <c r="F121" s="232"/>
      <c r="G121" s="232"/>
      <c r="H121" s="233"/>
    </row>
    <row r="122" spans="1:8" s="171" customFormat="1" ht="12.75">
      <c r="A122" s="259"/>
      <c r="B122" s="237"/>
      <c r="C122" s="237"/>
      <c r="D122" s="237"/>
      <c r="E122" s="238"/>
      <c r="F122" s="238"/>
      <c r="G122" s="238"/>
      <c r="H122" s="260"/>
    </row>
    <row r="123" spans="1:8" s="171" customFormat="1" ht="24" customHeight="1">
      <c r="A123" s="261"/>
      <c r="B123" s="237"/>
      <c r="C123" s="237"/>
      <c r="D123" s="237"/>
      <c r="E123" s="238"/>
      <c r="F123" s="238"/>
      <c r="G123" s="238"/>
      <c r="H123" s="260"/>
    </row>
    <row r="124" spans="1:8" s="171" customFormat="1" ht="24" customHeight="1">
      <c r="A124" s="261"/>
      <c r="B124" s="237"/>
      <c r="C124" s="237"/>
      <c r="D124" s="249"/>
      <c r="E124" s="238"/>
      <c r="F124" s="238"/>
      <c r="G124" s="238"/>
      <c r="H124" s="260"/>
    </row>
    <row r="125" spans="1:8" s="171" customFormat="1" ht="24" customHeight="1">
      <c r="A125" s="262"/>
      <c r="B125" s="237"/>
      <c r="C125" s="237"/>
      <c r="D125" s="249"/>
      <c r="E125" s="238"/>
      <c r="F125" s="238"/>
      <c r="G125" s="238"/>
      <c r="H125" s="260"/>
    </row>
    <row r="126" spans="1:8" s="171" customFormat="1" ht="24" customHeight="1">
      <c r="A126" s="262"/>
      <c r="B126" s="237"/>
      <c r="C126" s="237"/>
      <c r="D126" s="249"/>
      <c r="E126" s="238"/>
      <c r="F126" s="238"/>
      <c r="G126" s="238"/>
      <c r="H126" s="260"/>
    </row>
    <row r="127" spans="1:8" s="171" customFormat="1" ht="12.75">
      <c r="A127" s="261"/>
      <c r="B127" s="237"/>
      <c r="C127" s="237"/>
      <c r="D127" s="237"/>
      <c r="E127" s="238"/>
      <c r="F127" s="238"/>
      <c r="G127" s="238"/>
      <c r="H127" s="260"/>
    </row>
    <row r="128" spans="1:8" s="169" customFormat="1" ht="26.25" customHeight="1">
      <c r="A128" s="262"/>
      <c r="B128" s="231"/>
      <c r="C128" s="231"/>
      <c r="D128" s="231"/>
      <c r="E128" s="232"/>
      <c r="F128" s="232"/>
      <c r="G128" s="232"/>
      <c r="H128" s="233"/>
    </row>
    <row r="129" spans="1:8" s="169" customFormat="1" ht="25.5" customHeight="1">
      <c r="A129" s="262"/>
      <c r="B129" s="231"/>
      <c r="C129" s="231"/>
      <c r="D129" s="231"/>
      <c r="E129" s="232"/>
      <c r="F129" s="232"/>
      <c r="G129" s="232"/>
      <c r="H129" s="233"/>
    </row>
    <row r="130" spans="1:8" s="171" customFormat="1" ht="25.5" customHeight="1">
      <c r="A130" s="263"/>
      <c r="B130" s="236"/>
      <c r="C130" s="236"/>
      <c r="D130" s="236"/>
      <c r="E130" s="238"/>
      <c r="F130" s="238"/>
      <c r="G130" s="238"/>
      <c r="H130" s="260"/>
    </row>
    <row r="131" spans="1:8" s="169" customFormat="1" ht="25.5" customHeight="1">
      <c r="A131" s="264"/>
      <c r="B131" s="231"/>
      <c r="C131" s="231"/>
      <c r="D131" s="231"/>
      <c r="E131" s="232"/>
      <c r="F131" s="232"/>
      <c r="G131" s="232"/>
      <c r="H131" s="233"/>
    </row>
    <row r="132" spans="1:8" s="169" customFormat="1" ht="25.5" customHeight="1">
      <c r="A132" s="262"/>
      <c r="B132" s="231"/>
      <c r="C132" s="231"/>
      <c r="D132" s="231"/>
      <c r="E132" s="232"/>
      <c r="F132" s="232"/>
      <c r="G132" s="232"/>
      <c r="H132" s="233"/>
    </row>
    <row r="133" spans="1:8" s="169" customFormat="1" ht="25.5" customHeight="1">
      <c r="A133" s="262"/>
      <c r="B133" s="231"/>
      <c r="C133" s="231"/>
      <c r="D133" s="231"/>
      <c r="E133" s="232"/>
      <c r="F133" s="232"/>
      <c r="G133" s="232"/>
      <c r="H133" s="233"/>
    </row>
    <row r="134" spans="1:8" s="171" customFormat="1" ht="25.5" customHeight="1">
      <c r="A134" s="259"/>
      <c r="B134" s="237"/>
      <c r="C134" s="237"/>
      <c r="D134" s="237"/>
      <c r="E134" s="238"/>
      <c r="F134" s="238"/>
      <c r="G134" s="238"/>
      <c r="H134" s="260"/>
    </row>
    <row r="135" spans="1:8" s="169" customFormat="1" ht="25.5" customHeight="1">
      <c r="A135" s="262"/>
      <c r="B135" s="231"/>
      <c r="C135" s="231"/>
      <c r="D135" s="231"/>
      <c r="E135" s="232"/>
      <c r="F135" s="232"/>
      <c r="G135" s="232"/>
      <c r="H135" s="233"/>
    </row>
    <row r="136" spans="1:8" s="169" customFormat="1" ht="25.5" customHeight="1">
      <c r="A136" s="262"/>
      <c r="B136" s="231"/>
      <c r="C136" s="231"/>
      <c r="D136" s="231"/>
      <c r="E136" s="232"/>
      <c r="F136" s="232"/>
      <c r="G136" s="232"/>
      <c r="H136" s="233"/>
    </row>
    <row r="137" spans="1:8" s="169" customFormat="1" ht="25.5" customHeight="1">
      <c r="A137" s="262"/>
      <c r="B137" s="231"/>
      <c r="C137" s="231"/>
      <c r="D137" s="231"/>
      <c r="E137" s="232"/>
      <c r="F137" s="232"/>
      <c r="G137" s="232"/>
      <c r="H137" s="233"/>
    </row>
    <row r="138" spans="1:8" s="169" customFormat="1" ht="24.75" customHeight="1">
      <c r="A138" s="251"/>
      <c r="B138" s="236"/>
      <c r="C138" s="236"/>
      <c r="D138" s="236"/>
      <c r="E138" s="238"/>
      <c r="F138" s="238"/>
      <c r="G138" s="238"/>
      <c r="H138" s="233"/>
    </row>
    <row r="139" spans="1:8" s="169" customFormat="1" ht="25.5" customHeight="1">
      <c r="A139" s="240"/>
      <c r="B139" s="242"/>
      <c r="C139" s="242"/>
      <c r="D139" s="242"/>
      <c r="E139" s="232"/>
      <c r="F139" s="232"/>
      <c r="G139" s="232"/>
      <c r="H139" s="233"/>
    </row>
    <row r="140" spans="1:8" s="169" customFormat="1" ht="23.25" customHeight="1">
      <c r="A140" s="230"/>
      <c r="B140" s="242"/>
      <c r="C140" s="242"/>
      <c r="D140" s="242"/>
      <c r="E140" s="232"/>
      <c r="F140" s="232"/>
      <c r="G140" s="232"/>
      <c r="H140" s="233"/>
    </row>
    <row r="141" spans="1:8" s="171" customFormat="1" ht="24" customHeight="1">
      <c r="A141" s="230"/>
      <c r="B141" s="242"/>
      <c r="C141" s="242"/>
      <c r="D141" s="242"/>
      <c r="E141" s="232"/>
      <c r="F141" s="232"/>
      <c r="G141" s="232"/>
      <c r="H141" s="260"/>
    </row>
    <row r="142" spans="1:8" s="169" customFormat="1" ht="33.75" customHeight="1">
      <c r="A142" s="230"/>
      <c r="B142" s="242"/>
      <c r="C142" s="242"/>
      <c r="D142" s="242"/>
      <c r="E142" s="232"/>
      <c r="F142" s="232"/>
      <c r="G142" s="232"/>
      <c r="H142" s="233"/>
    </row>
    <row r="143" spans="1:8" s="169" customFormat="1" ht="23.25" customHeight="1">
      <c r="A143" s="261"/>
      <c r="B143" s="242"/>
      <c r="C143" s="242"/>
      <c r="D143" s="242"/>
      <c r="E143" s="232"/>
      <c r="F143" s="232"/>
      <c r="G143" s="232"/>
      <c r="H143" s="233"/>
    </row>
    <row r="144" spans="1:8" s="169" customFormat="1" ht="23.25" customHeight="1">
      <c r="A144" s="230"/>
      <c r="B144" s="242"/>
      <c r="C144" s="242"/>
      <c r="D144" s="242"/>
      <c r="E144" s="232"/>
      <c r="F144" s="232"/>
      <c r="G144" s="232"/>
      <c r="H144" s="233"/>
    </row>
    <row r="145" spans="1:8" s="169" customFormat="1" ht="16.5" customHeight="1">
      <c r="A145" s="230"/>
      <c r="B145" s="242"/>
      <c r="C145" s="242"/>
      <c r="D145" s="242"/>
      <c r="E145" s="232"/>
      <c r="F145" s="232"/>
      <c r="G145" s="232"/>
      <c r="H145" s="233"/>
    </row>
    <row r="146" spans="1:8" s="169" customFormat="1" ht="33" customHeight="1">
      <c r="A146" s="262"/>
      <c r="B146" s="242"/>
      <c r="C146" s="242"/>
      <c r="D146" s="242"/>
      <c r="E146" s="232"/>
      <c r="F146" s="232"/>
      <c r="G146" s="232"/>
      <c r="H146" s="233"/>
    </row>
    <row r="147" spans="1:8" s="169" customFormat="1" ht="54.75" customHeight="1" hidden="1">
      <c r="A147" s="265"/>
      <c r="B147" s="266"/>
      <c r="C147" s="266"/>
      <c r="D147" s="267"/>
      <c r="E147" s="238"/>
      <c r="F147" s="238"/>
      <c r="G147" s="238"/>
      <c r="H147" s="233"/>
    </row>
    <row r="148" spans="1:8" s="169" customFormat="1" ht="33" customHeight="1" hidden="1">
      <c r="A148" s="262"/>
      <c r="B148" s="242"/>
      <c r="C148" s="242"/>
      <c r="D148" s="268"/>
      <c r="E148" s="232"/>
      <c r="F148" s="232"/>
      <c r="G148" s="232"/>
      <c r="H148" s="233"/>
    </row>
    <row r="149" spans="1:8" s="169" customFormat="1" ht="17.25" customHeight="1">
      <c r="A149" s="269"/>
      <c r="B149" s="267"/>
      <c r="C149" s="267"/>
      <c r="D149" s="267"/>
      <c r="E149" s="232"/>
      <c r="F149" s="232"/>
      <c r="G149" s="232"/>
      <c r="H149" s="233"/>
    </row>
    <row r="150" spans="1:8" s="169" customFormat="1" ht="27" customHeight="1">
      <c r="A150" s="243"/>
      <c r="B150" s="268"/>
      <c r="C150" s="268"/>
      <c r="D150" s="268"/>
      <c r="E150" s="232"/>
      <c r="F150" s="232"/>
      <c r="G150" s="232"/>
      <c r="H150" s="233"/>
    </row>
    <row r="151" spans="1:8" s="169" customFormat="1" ht="12.75">
      <c r="A151" s="240"/>
      <c r="B151" s="268"/>
      <c r="C151" s="268"/>
      <c r="D151" s="268"/>
      <c r="E151" s="232"/>
      <c r="F151" s="232"/>
      <c r="G151" s="232"/>
      <c r="H151" s="233"/>
    </row>
    <row r="152" spans="1:8" s="169" customFormat="1" ht="19.5" customHeight="1">
      <c r="A152" s="240"/>
      <c r="B152" s="268"/>
      <c r="C152" s="268"/>
      <c r="D152" s="268"/>
      <c r="E152" s="232"/>
      <c r="F152" s="232"/>
      <c r="G152" s="232"/>
      <c r="H152" s="233"/>
    </row>
    <row r="153" spans="1:8" s="171" customFormat="1" ht="27.75" customHeight="1">
      <c r="A153" s="270"/>
      <c r="B153" s="271"/>
      <c r="C153" s="271"/>
      <c r="D153" s="271"/>
      <c r="E153" s="238"/>
      <c r="F153" s="238"/>
      <c r="G153" s="238"/>
      <c r="H153" s="260"/>
    </row>
    <row r="154" spans="1:8" s="169" customFormat="1" ht="17.25" customHeight="1">
      <c r="A154" s="272"/>
      <c r="B154" s="268"/>
      <c r="C154" s="268"/>
      <c r="D154" s="268"/>
      <c r="E154" s="232"/>
      <c r="F154" s="232"/>
      <c r="G154" s="232"/>
      <c r="H154" s="233"/>
    </row>
    <row r="155" spans="1:8" s="169" customFormat="1" ht="19.5" customHeight="1">
      <c r="A155" s="272"/>
      <c r="B155" s="268"/>
      <c r="C155" s="268"/>
      <c r="D155" s="268"/>
      <c r="E155" s="232"/>
      <c r="F155" s="232"/>
      <c r="G155" s="232"/>
      <c r="H155" s="233"/>
    </row>
    <row r="156" spans="1:8" s="169" customFormat="1" ht="27" customHeight="1">
      <c r="A156" s="240"/>
      <c r="B156" s="268"/>
      <c r="C156" s="268"/>
      <c r="D156" s="268"/>
      <c r="E156" s="232"/>
      <c r="F156" s="232"/>
      <c r="G156" s="232"/>
      <c r="H156" s="233"/>
    </row>
    <row r="157" spans="1:8" s="169" customFormat="1" ht="12.75">
      <c r="A157" s="240"/>
      <c r="B157" s="268"/>
      <c r="C157" s="268"/>
      <c r="D157" s="268"/>
      <c r="E157" s="232"/>
      <c r="F157" s="232"/>
      <c r="G157" s="232"/>
      <c r="H157" s="233"/>
    </row>
    <row r="158" spans="1:8" s="169" customFormat="1" ht="26.25" customHeight="1">
      <c r="A158" s="240"/>
      <c r="B158" s="268"/>
      <c r="C158" s="268"/>
      <c r="D158" s="268"/>
      <c r="E158" s="232"/>
      <c r="F158" s="232"/>
      <c r="G158" s="232"/>
      <c r="H158" s="233"/>
    </row>
    <row r="159" spans="1:7" s="169" customFormat="1" ht="12.75">
      <c r="A159" s="172"/>
      <c r="E159" s="273"/>
      <c r="F159" s="273"/>
      <c r="G159" s="273"/>
    </row>
    <row r="160" spans="5:7" ht="12.75">
      <c r="E160" s="100"/>
      <c r="F160" s="100"/>
      <c r="G160" s="100"/>
    </row>
  </sheetData>
  <sheetProtection/>
  <mergeCells count="60">
    <mergeCell ref="D68:E68"/>
    <mergeCell ref="D69:E69"/>
    <mergeCell ref="F1:H1"/>
    <mergeCell ref="D2:H2"/>
    <mergeCell ref="D20:E20"/>
    <mergeCell ref="D27:E27"/>
    <mergeCell ref="D37:E37"/>
    <mergeCell ref="D39:E39"/>
    <mergeCell ref="D40:E40"/>
    <mergeCell ref="D50:E50"/>
    <mergeCell ref="D61:E61"/>
    <mergeCell ref="D62:E62"/>
    <mergeCell ref="D63:E63"/>
    <mergeCell ref="D65:E65"/>
    <mergeCell ref="D66:E66"/>
    <mergeCell ref="D67:E67"/>
    <mergeCell ref="D64:E64"/>
    <mergeCell ref="D54:E54"/>
    <mergeCell ref="D55:E55"/>
    <mergeCell ref="D56:E56"/>
    <mergeCell ref="D57:E57"/>
    <mergeCell ref="D58:E58"/>
    <mergeCell ref="D60:E60"/>
    <mergeCell ref="D59:E59"/>
    <mergeCell ref="D47:E47"/>
    <mergeCell ref="D48:E48"/>
    <mergeCell ref="D51:E51"/>
    <mergeCell ref="D52:E52"/>
    <mergeCell ref="D53:E53"/>
    <mergeCell ref="D49:E49"/>
    <mergeCell ref="D36:E36"/>
    <mergeCell ref="D43:E43"/>
    <mergeCell ref="D44:E44"/>
    <mergeCell ref="D45:E45"/>
    <mergeCell ref="D38:E38"/>
    <mergeCell ref="D46:E46"/>
    <mergeCell ref="D25:E25"/>
    <mergeCell ref="D26:E26"/>
    <mergeCell ref="D32:E32"/>
    <mergeCell ref="D33:E33"/>
    <mergeCell ref="D34:E34"/>
    <mergeCell ref="D35:E35"/>
    <mergeCell ref="D18:E18"/>
    <mergeCell ref="D19:E19"/>
    <mergeCell ref="D21:E21"/>
    <mergeCell ref="D22:E22"/>
    <mergeCell ref="D23:E23"/>
    <mergeCell ref="D24:E24"/>
    <mergeCell ref="D12:E12"/>
    <mergeCell ref="D13:E13"/>
    <mergeCell ref="D14:E14"/>
    <mergeCell ref="D15:E15"/>
    <mergeCell ref="D16:E16"/>
    <mergeCell ref="D17:E17"/>
    <mergeCell ref="D7:E7"/>
    <mergeCell ref="D8:E8"/>
    <mergeCell ref="D9:E9"/>
    <mergeCell ref="A3:G4"/>
    <mergeCell ref="D10:E10"/>
    <mergeCell ref="D11:E11"/>
  </mergeCells>
  <printOptions/>
  <pageMargins left="0.5905511811023623" right="0.3937007874015748" top="0.5905511811023623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hidden="1" customWidth="1"/>
    <col min="4" max="4" width="14.625" style="0" customWidth="1"/>
    <col min="5" max="6" width="14.00390625" style="0" customWidth="1"/>
  </cols>
  <sheetData>
    <row r="1" spans="3:7" ht="23.25" customHeight="1">
      <c r="C1" s="185"/>
      <c r="D1" s="185"/>
      <c r="E1" s="185"/>
      <c r="F1" s="465" t="s">
        <v>249</v>
      </c>
      <c r="G1" s="465"/>
    </row>
    <row r="2" spans="1:8" ht="50.25" customHeight="1">
      <c r="A2" s="195"/>
      <c r="B2" s="445" t="s">
        <v>386</v>
      </c>
      <c r="C2" s="445"/>
      <c r="D2" s="445"/>
      <c r="E2" s="445"/>
      <c r="F2" s="445"/>
      <c r="G2" s="195"/>
      <c r="H2" s="195"/>
    </row>
    <row r="3" spans="1:8" ht="15.75">
      <c r="A3" s="474"/>
      <c r="B3" s="474"/>
      <c r="C3" s="474"/>
      <c r="D3" s="474"/>
      <c r="E3" s="474"/>
      <c r="F3" s="474"/>
      <c r="G3" s="186"/>
      <c r="H3" s="186"/>
    </row>
    <row r="4" spans="1:6" ht="12.75" customHeight="1">
      <c r="A4" s="473" t="s">
        <v>251</v>
      </c>
      <c r="B4" s="473"/>
      <c r="C4" s="473"/>
      <c r="D4" s="473"/>
      <c r="E4" s="473"/>
      <c r="F4" s="473"/>
    </row>
    <row r="5" spans="1:6" ht="42" customHeight="1">
      <c r="A5" s="473"/>
      <c r="B5" s="473"/>
      <c r="C5" s="473"/>
      <c r="D5" s="473"/>
      <c r="E5" s="473"/>
      <c r="F5" s="473"/>
    </row>
    <row r="6" ht="12.75">
      <c r="F6" s="199" t="s">
        <v>256</v>
      </c>
    </row>
    <row r="7" spans="1:6" ht="29.25" customHeight="1">
      <c r="A7" s="469" t="s">
        <v>250</v>
      </c>
      <c r="B7" s="471" t="s">
        <v>3</v>
      </c>
      <c r="C7" s="472" t="s">
        <v>4</v>
      </c>
      <c r="D7" s="466" t="s">
        <v>5</v>
      </c>
      <c r="E7" s="467"/>
      <c r="F7" s="468"/>
    </row>
    <row r="8" spans="1:6" ht="18.75" customHeight="1">
      <c r="A8" s="470"/>
      <c r="B8" s="471"/>
      <c r="C8" s="472"/>
      <c r="D8" s="164" t="s">
        <v>221</v>
      </c>
      <c r="E8" s="164" t="s">
        <v>244</v>
      </c>
      <c r="F8" s="164" t="s">
        <v>387</v>
      </c>
    </row>
    <row r="9" spans="1:6" ht="12.75">
      <c r="A9" s="1">
        <v>1</v>
      </c>
      <c r="B9" s="1">
        <v>2</v>
      </c>
      <c r="C9" s="1">
        <v>3</v>
      </c>
      <c r="D9" s="15">
        <v>4</v>
      </c>
      <c r="E9" s="15">
        <v>4</v>
      </c>
      <c r="F9" s="15">
        <v>4</v>
      </c>
    </row>
    <row r="10" spans="1:6" ht="12.75">
      <c r="A10" s="24" t="s">
        <v>6</v>
      </c>
      <c r="B10" s="27"/>
      <c r="C10" s="4"/>
      <c r="D10" s="200">
        <f>D11+D16+D17+D20+D22+D28+D33+D34+D36</f>
        <v>79920.54883399999</v>
      </c>
      <c r="E10" s="200">
        <f>E11+E16+E17+E20+E22+E28+E33+E34+E36</f>
        <v>73327.78961400001</v>
      </c>
      <c r="F10" s="200">
        <f>F11+F16+F17+F20+F22+F28+F33+F34+F36</f>
        <v>60617.967614</v>
      </c>
    </row>
    <row r="11" spans="1:6" ht="14.25">
      <c r="A11" s="197" t="str">
        <f>'пр 4'!A11</f>
        <v>ОБЩЕГОСУДАРСТВЕННЫЕ ВОПРОСЫ</v>
      </c>
      <c r="B11" s="28" t="s">
        <v>8</v>
      </c>
      <c r="C11" s="20"/>
      <c r="D11" s="200">
        <f>'пр 4'!H11</f>
        <v>21133.033614</v>
      </c>
      <c r="E11" s="200">
        <f>'пр 4'!I11</f>
        <v>21183.033614</v>
      </c>
      <c r="F11" s="200">
        <f>'пр 4'!J11</f>
        <v>21183.033614</v>
      </c>
    </row>
    <row r="12" spans="1:6" ht="30.75" customHeight="1" hidden="1">
      <c r="A12" s="26"/>
      <c r="B12" s="32"/>
      <c r="C12" s="6"/>
      <c r="D12" s="201"/>
      <c r="E12" s="201"/>
      <c r="F12" s="201"/>
    </row>
    <row r="13" spans="1:6" ht="42" customHeight="1" hidden="1">
      <c r="A13" s="26"/>
      <c r="B13" s="32"/>
      <c r="C13" s="6"/>
      <c r="D13" s="201"/>
      <c r="E13" s="201"/>
      <c r="F13" s="201"/>
    </row>
    <row r="14" spans="1:6" ht="12.75" hidden="1">
      <c r="A14" s="26"/>
      <c r="B14" s="29"/>
      <c r="C14" s="5"/>
      <c r="D14" s="201"/>
      <c r="E14" s="201"/>
      <c r="F14" s="201"/>
    </row>
    <row r="15" spans="1:6" s="49" customFormat="1" ht="14.25" customHeight="1" hidden="1">
      <c r="A15" s="37"/>
      <c r="B15" s="31"/>
      <c r="C15" s="10"/>
      <c r="D15" s="201"/>
      <c r="E15" s="201"/>
      <c r="F15" s="201"/>
    </row>
    <row r="16" spans="1:6" s="49" customFormat="1" ht="12.75">
      <c r="A16" s="13" t="str">
        <f>'пр 4'!A73</f>
        <v>НАЦИОНАЛЬНАЯ ОБОРОНА</v>
      </c>
      <c r="B16" s="19" t="s">
        <v>9</v>
      </c>
      <c r="C16" s="9" t="s">
        <v>28</v>
      </c>
      <c r="D16" s="202">
        <f>'пр 4'!H73</f>
        <v>182.7</v>
      </c>
      <c r="E16" s="202">
        <f>'пр 4'!I73</f>
        <v>189.50199999999998</v>
      </c>
      <c r="F16" s="202">
        <f>'пр 4'!J73</f>
        <v>0</v>
      </c>
    </row>
    <row r="17" spans="1:6" s="49" customFormat="1" ht="30" customHeight="1">
      <c r="A17" s="73" t="str">
        <f>'пр 4'!A83</f>
        <v>НАЦИОНАЛЬНАЯ БЕЗОПАСНОСТЬ И ПРАВООХРАНИТЕЛЬНАЯ ДЕЯТЕЛЬНОСТЬ </v>
      </c>
      <c r="B17" s="17" t="s">
        <v>28</v>
      </c>
      <c r="C17" s="17"/>
      <c r="D17" s="202">
        <f>'пр 4'!H83</f>
        <v>600</v>
      </c>
      <c r="E17" s="202">
        <f>'пр 4'!I83</f>
        <v>650</v>
      </c>
      <c r="F17" s="202">
        <f>'пр 4'!J83</f>
        <v>650</v>
      </c>
    </row>
    <row r="18" spans="1:6" s="49" customFormat="1" ht="14.25" customHeight="1" hidden="1">
      <c r="A18" s="22"/>
      <c r="B18" s="51"/>
      <c r="C18" s="51"/>
      <c r="D18" s="202"/>
      <c r="E18" s="202"/>
      <c r="F18" s="202"/>
    </row>
    <row r="19" spans="1:6" s="49" customFormat="1" ht="12.75" hidden="1">
      <c r="A19" s="22"/>
      <c r="B19" s="51"/>
      <c r="C19" s="51"/>
      <c r="D19" s="202"/>
      <c r="E19" s="202"/>
      <c r="F19" s="202"/>
    </row>
    <row r="20" spans="1:6" s="49" customFormat="1" ht="12.75">
      <c r="A20" s="73" t="str">
        <f>'пр 4'!A100</f>
        <v>НАЦИОНАЛЬНАЯ ЭКОНОМИКА</v>
      </c>
      <c r="B20" s="19" t="s">
        <v>16</v>
      </c>
      <c r="C20" s="9"/>
      <c r="D20" s="202">
        <f>'пр 4'!H100</f>
        <v>36600</v>
      </c>
      <c r="E20" s="202">
        <f>'пр 4'!I100</f>
        <v>36600</v>
      </c>
      <c r="F20" s="202">
        <f>'пр 4'!J100</f>
        <v>22579.68</v>
      </c>
    </row>
    <row r="21" spans="1:6" s="49" customFormat="1" ht="33.75" hidden="1">
      <c r="A21" s="86" t="s">
        <v>121</v>
      </c>
      <c r="B21" s="19" t="s">
        <v>16</v>
      </c>
      <c r="C21" s="9" t="s">
        <v>8</v>
      </c>
      <c r="D21" s="202" t="e">
        <f>'пр 4'!#REF!</f>
        <v>#REF!</v>
      </c>
      <c r="E21" s="202" t="e">
        <f>'пр 4'!#REF!</f>
        <v>#REF!</v>
      </c>
      <c r="F21" s="202" t="e">
        <f>'пр 4'!#REF!</f>
        <v>#REF!</v>
      </c>
    </row>
    <row r="22" spans="1:6" s="49" customFormat="1" ht="12.75">
      <c r="A22" s="44" t="str">
        <f>'пр 4'!A116</f>
        <v>ЖИЛИЩНО-КОММУНАЛЬНОЕ ХОЗЯЙСТВО</v>
      </c>
      <c r="B22" s="19" t="s">
        <v>31</v>
      </c>
      <c r="C22" s="9" t="s">
        <v>44</v>
      </c>
      <c r="D22" s="202">
        <f>'пр 4'!H116</f>
        <v>10637.961</v>
      </c>
      <c r="E22" s="202">
        <f>'пр 4'!I116</f>
        <v>3903.928</v>
      </c>
      <c r="F22" s="202">
        <f>'пр 4'!J116</f>
        <v>5203.928</v>
      </c>
    </row>
    <row r="23" spans="1:6" s="49" customFormat="1" ht="28.5" customHeight="1" hidden="1">
      <c r="A23" s="22"/>
      <c r="B23" s="19"/>
      <c r="C23" s="9"/>
      <c r="D23" s="202"/>
      <c r="E23" s="202"/>
      <c r="F23" s="202"/>
    </row>
    <row r="24" spans="1:6" s="49" customFormat="1" ht="12.75" hidden="1">
      <c r="A24" s="33"/>
      <c r="B24" s="36"/>
      <c r="C24" s="198"/>
      <c r="D24" s="201"/>
      <c r="E24" s="201"/>
      <c r="F24" s="201"/>
    </row>
    <row r="25" spans="1:6" s="49" customFormat="1" ht="12.75" hidden="1">
      <c r="A25" s="33"/>
      <c r="B25" s="34"/>
      <c r="C25" s="35"/>
      <c r="D25" s="201"/>
      <c r="E25" s="201"/>
      <c r="F25" s="201"/>
    </row>
    <row r="26" spans="1:6" s="49" customFormat="1" ht="12" customHeight="1" hidden="1">
      <c r="A26" s="33"/>
      <c r="B26" s="36"/>
      <c r="C26" s="17"/>
      <c r="D26" s="201"/>
      <c r="E26" s="201"/>
      <c r="F26" s="201"/>
    </row>
    <row r="27" spans="1:6" s="49" customFormat="1" ht="12.75" hidden="1">
      <c r="A27" s="23"/>
      <c r="B27" s="36"/>
      <c r="C27" s="17"/>
      <c r="D27" s="201"/>
      <c r="E27" s="201"/>
      <c r="F27" s="201"/>
    </row>
    <row r="28" spans="1:6" s="49" customFormat="1" ht="12.75">
      <c r="A28" s="18" t="str">
        <f>'пр 4'!A179</f>
        <v>КУЛЬТУРА, КИНЕМАТОГРАФИЯ</v>
      </c>
      <c r="B28" s="32" t="s">
        <v>37</v>
      </c>
      <c r="C28" s="6"/>
      <c r="D28" s="201">
        <f>'пр 4'!H179</f>
        <v>10191.326000000001</v>
      </c>
      <c r="E28" s="201">
        <f>'пр 4'!I179</f>
        <v>10445.326000000001</v>
      </c>
      <c r="F28" s="201">
        <f>'пр 4'!J179</f>
        <v>10645.326000000001</v>
      </c>
    </row>
    <row r="29" spans="1:6" s="49" customFormat="1" ht="12.75" hidden="1">
      <c r="A29" s="26"/>
      <c r="B29" s="29"/>
      <c r="C29" s="5"/>
      <c r="D29" s="201"/>
      <c r="E29" s="201"/>
      <c r="F29" s="201"/>
    </row>
    <row r="30" spans="1:6" s="49" customFormat="1" ht="25.5" hidden="1">
      <c r="A30" s="26" t="s">
        <v>21</v>
      </c>
      <c r="B30" s="5" t="s">
        <v>42</v>
      </c>
      <c r="C30" s="5"/>
      <c r="D30" s="201">
        <f>SUM(D31)</f>
        <v>0</v>
      </c>
      <c r="E30" s="201">
        <f>SUM(E31)</f>
        <v>0</v>
      </c>
      <c r="F30" s="201">
        <f>SUM(F31)</f>
        <v>0</v>
      </c>
    </row>
    <row r="31" spans="1:6" s="49" customFormat="1" ht="12.75" hidden="1">
      <c r="A31" s="26" t="s">
        <v>23</v>
      </c>
      <c r="B31" s="5" t="s">
        <v>42</v>
      </c>
      <c r="C31" s="5" t="s">
        <v>8</v>
      </c>
      <c r="D31" s="201">
        <v>0</v>
      </c>
      <c r="E31" s="201">
        <v>0</v>
      </c>
      <c r="F31" s="201">
        <v>0</v>
      </c>
    </row>
    <row r="32" spans="1:6" s="49" customFormat="1" ht="23.25" customHeight="1" hidden="1">
      <c r="A32" s="33"/>
      <c r="B32" s="36"/>
      <c r="C32" s="17"/>
      <c r="D32" s="201"/>
      <c r="E32" s="201"/>
      <c r="F32" s="201"/>
    </row>
    <row r="33" spans="1:6" ht="14.25" customHeight="1">
      <c r="A33" s="25" t="str">
        <f>'пр 4'!A201</f>
        <v>ПЕНСИОННОЕ ОБЕСПЕЧЕНИЕ</v>
      </c>
      <c r="B33" s="31" t="s">
        <v>51</v>
      </c>
      <c r="C33" s="10" t="s">
        <v>8</v>
      </c>
      <c r="D33" s="201">
        <f>'пр 4'!H201</f>
        <v>340</v>
      </c>
      <c r="E33" s="201">
        <f>'пр 4'!I201</f>
        <v>340</v>
      </c>
      <c r="F33" s="201">
        <f>'пр 4'!J201</f>
        <v>340</v>
      </c>
    </row>
    <row r="34" spans="1:6" s="40" customFormat="1" ht="27.75" customHeight="1">
      <c r="A34" s="73" t="str">
        <f>'пр 4'!A210</f>
        <v>ОБСЛУЖИВАНИЕ ГОСУДАРСТВЕННОГО И МУНИЦИПАЛЬНОГО ДОЛГА</v>
      </c>
      <c r="B34" s="30" t="s">
        <v>42</v>
      </c>
      <c r="C34" s="14"/>
      <c r="D34" s="200">
        <f>'пр 4'!H211</f>
        <v>16</v>
      </c>
      <c r="E34" s="200">
        <f>'пр 4'!I211</f>
        <v>16</v>
      </c>
      <c r="F34" s="200">
        <f>'пр 4'!J211</f>
        <v>16</v>
      </c>
    </row>
    <row r="35" spans="1:6" ht="28.5" customHeight="1" hidden="1">
      <c r="A35" s="115"/>
      <c r="B35" s="31"/>
      <c r="C35" s="10"/>
      <c r="D35" s="201"/>
      <c r="E35" s="201"/>
      <c r="F35" s="201"/>
    </row>
    <row r="36" spans="1:6" s="40" customFormat="1" ht="24" customHeight="1">
      <c r="A36" s="52" t="str">
        <f>'пр 4'!A214</f>
        <v>МЕЖБЮДЖЕТНЫЕ ТРАНСФЕРТЫ</v>
      </c>
      <c r="B36" s="28" t="s">
        <v>43</v>
      </c>
      <c r="C36" s="16"/>
      <c r="D36" s="200">
        <f>'пр 4'!H214</f>
        <v>219.52822</v>
      </c>
      <c r="E36" s="200">
        <f>'пр 4'!I214</f>
        <v>0</v>
      </c>
      <c r="F36" s="200">
        <f>'пр 4'!J214</f>
        <v>0</v>
      </c>
    </row>
    <row r="37" spans="1:6" ht="12.75" hidden="1">
      <c r="A37" s="41"/>
      <c r="B37" s="29"/>
      <c r="C37" s="5"/>
      <c r="D37" s="101"/>
      <c r="E37" s="101"/>
      <c r="F37" s="101"/>
    </row>
    <row r="38" spans="1:6" ht="12.75" hidden="1">
      <c r="A38" s="41"/>
      <c r="B38" s="29"/>
      <c r="C38" s="5"/>
      <c r="D38" s="101"/>
      <c r="E38" s="101"/>
      <c r="F38" s="101"/>
    </row>
  </sheetData>
  <sheetProtection/>
  <mergeCells count="8">
    <mergeCell ref="F1:G1"/>
    <mergeCell ref="B2:F2"/>
    <mergeCell ref="D7:F7"/>
    <mergeCell ref="A7:A8"/>
    <mergeCell ref="B7:B8"/>
    <mergeCell ref="C7:C8"/>
    <mergeCell ref="A4:F5"/>
    <mergeCell ref="A3:F3"/>
  </mergeCells>
  <printOptions/>
  <pageMargins left="0.7480314960629921" right="0.15748031496062992" top="0.984251968503937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10" width="13.625" style="39" customWidth="1"/>
  </cols>
  <sheetData>
    <row r="1" spans="5:10" ht="18" customHeight="1">
      <c r="E1" s="475"/>
      <c r="F1" s="475"/>
      <c r="G1" s="475"/>
      <c r="H1" s="475"/>
      <c r="I1" s="2"/>
      <c r="J1" s="117"/>
    </row>
    <row r="2" spans="1:10" ht="13.5" customHeight="1">
      <c r="A2" s="476"/>
      <c r="B2" s="476"/>
      <c r="C2" s="476"/>
      <c r="D2" s="476"/>
      <c r="E2" s="476"/>
      <c r="F2" s="476"/>
      <c r="G2" s="476"/>
      <c r="H2" s="476"/>
      <c r="I2" s="2"/>
      <c r="J2" s="117"/>
    </row>
    <row r="3" spans="1:10" ht="40.5" customHeight="1">
      <c r="A3" s="478" t="s">
        <v>167</v>
      </c>
      <c r="B3" s="478"/>
      <c r="C3" s="478"/>
      <c r="D3" s="478"/>
      <c r="E3" s="478"/>
      <c r="F3" s="478"/>
      <c r="G3" s="478"/>
      <c r="H3" s="478"/>
      <c r="I3" s="478"/>
      <c r="J3" s="478"/>
    </row>
    <row r="4" spans="1:10" ht="18.75" customHeight="1">
      <c r="A4" s="479" t="s">
        <v>151</v>
      </c>
      <c r="B4" s="479"/>
      <c r="C4" s="479"/>
      <c r="D4" s="479"/>
      <c r="E4" s="479"/>
      <c r="F4" s="479"/>
      <c r="G4" s="479"/>
      <c r="H4" s="479"/>
      <c r="I4" s="479"/>
      <c r="J4" s="479"/>
    </row>
    <row r="5" spans="1:10" ht="18.75" customHeight="1">
      <c r="A5" s="480" t="s">
        <v>168</v>
      </c>
      <c r="B5" s="480"/>
      <c r="C5" s="480"/>
      <c r="D5" s="480"/>
      <c r="E5" s="480"/>
      <c r="F5" s="480"/>
      <c r="G5" s="480"/>
      <c r="H5" s="480"/>
      <c r="I5" s="480"/>
      <c r="J5" s="480"/>
    </row>
    <row r="6" spans="1:10" ht="18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2.75">
      <c r="A7" s="3"/>
      <c r="B7" s="3"/>
      <c r="C7" s="3"/>
      <c r="D7" s="3"/>
      <c r="E7" s="3"/>
      <c r="F7" s="3"/>
      <c r="G7" s="3"/>
      <c r="H7" s="47"/>
      <c r="I7" s="47"/>
      <c r="J7" s="47"/>
    </row>
    <row r="9" spans="1:10" ht="24" customHeight="1">
      <c r="A9" s="426" t="s">
        <v>0</v>
      </c>
      <c r="B9" s="477" t="s">
        <v>152</v>
      </c>
      <c r="C9" s="477"/>
      <c r="D9" s="477"/>
      <c r="E9" s="477"/>
      <c r="F9" s="477"/>
      <c r="G9" s="477"/>
      <c r="H9" s="483" t="s">
        <v>153</v>
      </c>
      <c r="I9" s="484"/>
      <c r="J9" s="485"/>
    </row>
    <row r="10" spans="1:10" ht="119.25" customHeight="1">
      <c r="A10" s="426"/>
      <c r="B10" s="43" t="s">
        <v>154</v>
      </c>
      <c r="C10" s="42" t="s">
        <v>155</v>
      </c>
      <c r="D10" s="43" t="s">
        <v>156</v>
      </c>
      <c r="E10" s="430" t="s">
        <v>157</v>
      </c>
      <c r="F10" s="431"/>
      <c r="G10" s="42" t="s">
        <v>158</v>
      </c>
      <c r="H10" s="122" t="s">
        <v>159</v>
      </c>
      <c r="I10" s="122" t="s">
        <v>160</v>
      </c>
      <c r="J10" s="122" t="s">
        <v>161</v>
      </c>
    </row>
    <row r="11" spans="1:10" ht="12.75">
      <c r="A11" s="1">
        <v>1</v>
      </c>
      <c r="B11" s="1">
        <v>2</v>
      </c>
      <c r="C11" s="1">
        <v>3</v>
      </c>
      <c r="D11" s="1">
        <v>4</v>
      </c>
      <c r="E11" s="406">
        <v>5</v>
      </c>
      <c r="F11" s="407"/>
      <c r="G11" s="1">
        <v>7</v>
      </c>
      <c r="H11" s="38">
        <v>8</v>
      </c>
      <c r="I11" s="38">
        <v>9</v>
      </c>
      <c r="J11" s="38">
        <v>10</v>
      </c>
    </row>
    <row r="12" spans="1:10" ht="12.75">
      <c r="A12" s="24" t="s">
        <v>6</v>
      </c>
      <c r="B12" s="4"/>
      <c r="C12" s="4"/>
      <c r="D12" s="4"/>
      <c r="E12" s="408"/>
      <c r="F12" s="407"/>
      <c r="G12" s="4"/>
      <c r="H12" s="94">
        <f>H13+H74+H117+H165+H101+H199+H84+H187+H196</f>
        <v>73786.51583399999</v>
      </c>
      <c r="I12" s="94">
        <f>I13+I74+I117+I165+I101+I199+I84+I187+I196</f>
        <v>73328.78961400001</v>
      </c>
      <c r="J12" s="94">
        <f>J13+J74+J117+J165+J101+J199+J84+J187+J196</f>
        <v>59319.267614000004</v>
      </c>
    </row>
    <row r="13" spans="1:10" ht="29.25" customHeight="1">
      <c r="A13" s="7" t="s">
        <v>7</v>
      </c>
      <c r="B13" s="12">
        <v>716</v>
      </c>
      <c r="C13" s="16" t="s">
        <v>8</v>
      </c>
      <c r="D13" s="20"/>
      <c r="E13" s="408"/>
      <c r="F13" s="407"/>
      <c r="G13" s="20"/>
      <c r="H13" s="97">
        <f>H14+H22+H31+H68+H61</f>
        <v>21133.033614</v>
      </c>
      <c r="I13" s="97">
        <f>I14+I22+I31+I68+I61</f>
        <v>21183.033614</v>
      </c>
      <c r="J13" s="97">
        <f>J14+J22+J31+J68+J61</f>
        <v>21182.333614</v>
      </c>
    </row>
    <row r="14" spans="1:10" ht="51.75" customHeight="1">
      <c r="A14" s="18" t="s">
        <v>127</v>
      </c>
      <c r="B14" s="12">
        <v>716</v>
      </c>
      <c r="C14" s="16" t="s">
        <v>8</v>
      </c>
      <c r="D14" s="16" t="s">
        <v>9</v>
      </c>
      <c r="E14" s="417" t="s">
        <v>80</v>
      </c>
      <c r="F14" s="418"/>
      <c r="G14" s="16" t="s">
        <v>61</v>
      </c>
      <c r="H14" s="97">
        <f>H17</f>
        <v>2342.111814</v>
      </c>
      <c r="I14" s="97">
        <f>I17</f>
        <v>2342.111814</v>
      </c>
      <c r="J14" s="97">
        <f>J17</f>
        <v>2342.111814</v>
      </c>
    </row>
    <row r="15" spans="1:10" ht="27" customHeight="1">
      <c r="A15" s="26" t="s">
        <v>79</v>
      </c>
      <c r="B15" s="1">
        <v>716</v>
      </c>
      <c r="C15" s="6" t="s">
        <v>8</v>
      </c>
      <c r="D15" s="6" t="s">
        <v>9</v>
      </c>
      <c r="E15" s="400" t="s">
        <v>81</v>
      </c>
      <c r="F15" s="401"/>
      <c r="G15" s="6" t="s">
        <v>61</v>
      </c>
      <c r="H15" s="98">
        <f>H17</f>
        <v>2342.111814</v>
      </c>
      <c r="I15" s="98">
        <f>I17</f>
        <v>2342.111814</v>
      </c>
      <c r="J15" s="98">
        <f>J17</f>
        <v>2342.111814</v>
      </c>
    </row>
    <row r="16" spans="1:10" ht="40.5" customHeight="1">
      <c r="A16" s="26" t="s">
        <v>83</v>
      </c>
      <c r="B16" s="1">
        <v>716</v>
      </c>
      <c r="C16" s="6" t="s">
        <v>8</v>
      </c>
      <c r="D16" s="6" t="s">
        <v>9</v>
      </c>
      <c r="E16" s="400" t="s">
        <v>81</v>
      </c>
      <c r="F16" s="401"/>
      <c r="G16" s="6" t="s">
        <v>61</v>
      </c>
      <c r="H16" s="98">
        <f>H17</f>
        <v>2342.111814</v>
      </c>
      <c r="I16" s="98">
        <f aca="true" t="shared" si="0" ref="I16:J18">I17</f>
        <v>2342.111814</v>
      </c>
      <c r="J16" s="98">
        <f t="shared" si="0"/>
        <v>2342.111814</v>
      </c>
    </row>
    <row r="17" spans="1:10" ht="38.25">
      <c r="A17" s="72" t="s">
        <v>46</v>
      </c>
      <c r="B17" s="96">
        <v>716</v>
      </c>
      <c r="C17" s="54" t="s">
        <v>8</v>
      </c>
      <c r="D17" s="54" t="s">
        <v>9</v>
      </c>
      <c r="E17" s="403" t="s">
        <v>75</v>
      </c>
      <c r="F17" s="404"/>
      <c r="G17" s="54" t="s">
        <v>61</v>
      </c>
      <c r="H17" s="98">
        <f>H18</f>
        <v>2342.111814</v>
      </c>
      <c r="I17" s="98">
        <f t="shared" si="0"/>
        <v>2342.111814</v>
      </c>
      <c r="J17" s="98">
        <f t="shared" si="0"/>
        <v>2342.111814</v>
      </c>
    </row>
    <row r="18" spans="1:10" ht="22.5">
      <c r="A18" s="56" t="s">
        <v>47</v>
      </c>
      <c r="B18" s="54" t="s">
        <v>10</v>
      </c>
      <c r="C18" s="54" t="s">
        <v>8</v>
      </c>
      <c r="D18" s="54" t="s">
        <v>9</v>
      </c>
      <c r="E18" s="403" t="s">
        <v>74</v>
      </c>
      <c r="F18" s="404"/>
      <c r="G18" s="54" t="s">
        <v>61</v>
      </c>
      <c r="H18" s="98">
        <f>H19</f>
        <v>2342.111814</v>
      </c>
      <c r="I18" s="98">
        <f t="shared" si="0"/>
        <v>2342.111814</v>
      </c>
      <c r="J18" s="98">
        <f t="shared" si="0"/>
        <v>2342.111814</v>
      </c>
    </row>
    <row r="19" spans="1:10" ht="27.75" customHeight="1">
      <c r="A19" s="56" t="s">
        <v>85</v>
      </c>
      <c r="B19" s="54" t="s">
        <v>10</v>
      </c>
      <c r="C19" s="54" t="s">
        <v>8</v>
      </c>
      <c r="D19" s="54" t="s">
        <v>9</v>
      </c>
      <c r="E19" s="403" t="s">
        <v>74</v>
      </c>
      <c r="F19" s="404"/>
      <c r="G19" s="54" t="s">
        <v>78</v>
      </c>
      <c r="H19" s="98">
        <f>H21+H20</f>
        <v>2342.111814</v>
      </c>
      <c r="I19" s="98">
        <f>I21+I20</f>
        <v>2342.111814</v>
      </c>
      <c r="J19" s="98">
        <f>J21+J20</f>
        <v>2342.111814</v>
      </c>
    </row>
    <row r="20" spans="1:10" s="55" customFormat="1" ht="34.5" customHeight="1">
      <c r="A20" s="56" t="s">
        <v>86</v>
      </c>
      <c r="B20" s="54" t="s">
        <v>10</v>
      </c>
      <c r="C20" s="54" t="s">
        <v>8</v>
      </c>
      <c r="D20" s="54" t="s">
        <v>9</v>
      </c>
      <c r="E20" s="403" t="s">
        <v>74</v>
      </c>
      <c r="F20" s="404"/>
      <c r="G20" s="54" t="s">
        <v>57</v>
      </c>
      <c r="H20" s="98">
        <f>'пр 4'!H18</f>
        <v>1798.857</v>
      </c>
      <c r="I20" s="98">
        <f>'пр 4'!I18</f>
        <v>1798.857</v>
      </c>
      <c r="J20" s="98">
        <f>'пр 4'!J18</f>
        <v>1798.857</v>
      </c>
    </row>
    <row r="21" spans="1:10" s="55" customFormat="1" ht="16.5" customHeight="1">
      <c r="A21" s="56" t="s">
        <v>15</v>
      </c>
      <c r="B21" s="54" t="s">
        <v>10</v>
      </c>
      <c r="C21" s="54" t="s">
        <v>8</v>
      </c>
      <c r="D21" s="54" t="s">
        <v>9</v>
      </c>
      <c r="E21" s="403" t="s">
        <v>74</v>
      </c>
      <c r="F21" s="404"/>
      <c r="G21" s="54" t="s">
        <v>77</v>
      </c>
      <c r="H21" s="98">
        <f>'пр 4'!H19</f>
        <v>543.254814</v>
      </c>
      <c r="I21" s="98">
        <f>'пр 4'!I19</f>
        <v>543.254814</v>
      </c>
      <c r="J21" s="98">
        <f>'пр 4'!J19</f>
        <v>543.254814</v>
      </c>
    </row>
    <row r="22" spans="1:10" s="40" customFormat="1" ht="66.75" customHeight="1">
      <c r="A22" s="52" t="s">
        <v>128</v>
      </c>
      <c r="B22" s="16">
        <v>716</v>
      </c>
      <c r="C22" s="16" t="s">
        <v>8</v>
      </c>
      <c r="D22" s="16" t="s">
        <v>28</v>
      </c>
      <c r="E22" s="432" t="s">
        <v>80</v>
      </c>
      <c r="F22" s="418"/>
      <c r="G22" s="16" t="s">
        <v>61</v>
      </c>
      <c r="H22" s="97">
        <f>H25</f>
        <v>1000</v>
      </c>
      <c r="I22" s="97">
        <f>I25</f>
        <v>1000</v>
      </c>
      <c r="J22" s="97">
        <f>J25</f>
        <v>1000</v>
      </c>
    </row>
    <row r="23" spans="1:10" s="49" customFormat="1" ht="30" customHeight="1">
      <c r="A23" s="88" t="s">
        <v>79</v>
      </c>
      <c r="B23" s="6">
        <v>716</v>
      </c>
      <c r="C23" s="6" t="s">
        <v>8</v>
      </c>
      <c r="D23" s="6" t="s">
        <v>28</v>
      </c>
      <c r="E23" s="408" t="s">
        <v>81</v>
      </c>
      <c r="F23" s="407"/>
      <c r="G23" s="6" t="s">
        <v>61</v>
      </c>
      <c r="H23" s="98">
        <f aca="true" t="shared" si="1" ref="H23:J24">H25</f>
        <v>1000</v>
      </c>
      <c r="I23" s="98">
        <f t="shared" si="1"/>
        <v>1000</v>
      </c>
      <c r="J23" s="98">
        <f t="shared" si="1"/>
        <v>1000</v>
      </c>
    </row>
    <row r="24" spans="1:10" s="49" customFormat="1" ht="42" customHeight="1">
      <c r="A24" s="88" t="s">
        <v>83</v>
      </c>
      <c r="B24" s="6">
        <v>716</v>
      </c>
      <c r="C24" s="6" t="s">
        <v>8</v>
      </c>
      <c r="D24" s="6" t="s">
        <v>28</v>
      </c>
      <c r="E24" s="408" t="s">
        <v>81</v>
      </c>
      <c r="F24" s="407"/>
      <c r="G24" s="6" t="s">
        <v>61</v>
      </c>
      <c r="H24" s="98">
        <f t="shared" si="1"/>
        <v>1000</v>
      </c>
      <c r="I24" s="98">
        <f t="shared" si="1"/>
        <v>1000</v>
      </c>
      <c r="J24" s="98">
        <f t="shared" si="1"/>
        <v>1000</v>
      </c>
    </row>
    <row r="25" spans="1:10" ht="42.75" customHeight="1">
      <c r="A25" s="26" t="s">
        <v>46</v>
      </c>
      <c r="B25" s="6">
        <v>716</v>
      </c>
      <c r="C25" s="6" t="s">
        <v>8</v>
      </c>
      <c r="D25" s="6" t="s">
        <v>28</v>
      </c>
      <c r="E25" s="408" t="s">
        <v>75</v>
      </c>
      <c r="F25" s="407"/>
      <c r="G25" s="6" t="s">
        <v>61</v>
      </c>
      <c r="H25" s="98">
        <f>H26</f>
        <v>1000</v>
      </c>
      <c r="I25" s="98">
        <f>I26</f>
        <v>1000</v>
      </c>
      <c r="J25" s="98">
        <f>J26</f>
        <v>1000</v>
      </c>
    </row>
    <row r="26" spans="1:10" ht="22.5">
      <c r="A26" s="8" t="s">
        <v>47</v>
      </c>
      <c r="B26" s="6">
        <v>716</v>
      </c>
      <c r="C26" s="6" t="s">
        <v>8</v>
      </c>
      <c r="D26" s="6" t="s">
        <v>28</v>
      </c>
      <c r="E26" s="408" t="s">
        <v>74</v>
      </c>
      <c r="F26" s="409"/>
      <c r="G26" s="6" t="s">
        <v>61</v>
      </c>
      <c r="H26" s="98">
        <f>H28</f>
        <v>1000</v>
      </c>
      <c r="I26" s="98">
        <f>I28</f>
        <v>1000</v>
      </c>
      <c r="J26" s="98">
        <f>J28</f>
        <v>1000</v>
      </c>
    </row>
    <row r="27" spans="1:10" ht="33.75" hidden="1">
      <c r="A27" s="8" t="s">
        <v>67</v>
      </c>
      <c r="B27" s="6">
        <v>716</v>
      </c>
      <c r="C27" s="6" t="s">
        <v>8</v>
      </c>
      <c r="D27" s="6" t="s">
        <v>28</v>
      </c>
      <c r="E27" s="408" t="s">
        <v>74</v>
      </c>
      <c r="F27" s="409"/>
      <c r="G27" s="6"/>
      <c r="H27" s="98">
        <v>0</v>
      </c>
      <c r="I27" s="98">
        <v>1</v>
      </c>
      <c r="J27" s="98">
        <v>2</v>
      </c>
    </row>
    <row r="28" spans="1:10" ht="28.5" customHeight="1">
      <c r="A28" s="56" t="s">
        <v>87</v>
      </c>
      <c r="B28" s="69" t="s">
        <v>10</v>
      </c>
      <c r="C28" s="69" t="s">
        <v>8</v>
      </c>
      <c r="D28" s="69" t="s">
        <v>28</v>
      </c>
      <c r="E28" s="429" t="s">
        <v>74</v>
      </c>
      <c r="F28" s="419"/>
      <c r="G28" s="66" t="s">
        <v>13</v>
      </c>
      <c r="H28" s="97">
        <f>H30</f>
        <v>1000</v>
      </c>
      <c r="I28" s="97">
        <f>I30</f>
        <v>1000</v>
      </c>
      <c r="J28" s="97">
        <f>J30</f>
        <v>1000</v>
      </c>
    </row>
    <row r="29" spans="1:10" ht="34.5" customHeight="1">
      <c r="A29" s="56" t="s">
        <v>94</v>
      </c>
      <c r="B29" s="54" t="s">
        <v>10</v>
      </c>
      <c r="C29" s="54" t="s">
        <v>8</v>
      </c>
      <c r="D29" s="54" t="s">
        <v>28</v>
      </c>
      <c r="E29" s="403" t="s">
        <v>74</v>
      </c>
      <c r="F29" s="404"/>
      <c r="G29" s="54" t="s">
        <v>89</v>
      </c>
      <c r="H29" s="98">
        <f>H30</f>
        <v>1000</v>
      </c>
      <c r="I29" s="98">
        <f>I30</f>
        <v>1000</v>
      </c>
      <c r="J29" s="98">
        <f>J30</f>
        <v>1000</v>
      </c>
    </row>
    <row r="30" spans="1:10" ht="23.25" customHeight="1">
      <c r="A30" s="56" t="s">
        <v>90</v>
      </c>
      <c r="B30" s="54" t="s">
        <v>10</v>
      </c>
      <c r="C30" s="54" t="s">
        <v>8</v>
      </c>
      <c r="D30" s="54" t="s">
        <v>28</v>
      </c>
      <c r="E30" s="403" t="s">
        <v>74</v>
      </c>
      <c r="F30" s="404"/>
      <c r="G30" s="54" t="s">
        <v>60</v>
      </c>
      <c r="H30" s="118">
        <f>'пр 4'!H28</f>
        <v>1000</v>
      </c>
      <c r="I30" s="118">
        <f>'пр 4'!I28</f>
        <v>1000</v>
      </c>
      <c r="J30" s="118">
        <f>'пр 4'!J28</f>
        <v>1000</v>
      </c>
    </row>
    <row r="31" spans="1:10" ht="82.5" customHeight="1">
      <c r="A31" s="18" t="s">
        <v>129</v>
      </c>
      <c r="B31" s="11" t="s">
        <v>10</v>
      </c>
      <c r="C31" s="11" t="s">
        <v>8</v>
      </c>
      <c r="D31" s="11" t="s">
        <v>16</v>
      </c>
      <c r="E31" s="417" t="s">
        <v>80</v>
      </c>
      <c r="F31" s="418"/>
      <c r="G31" s="11" t="s">
        <v>61</v>
      </c>
      <c r="H31" s="97">
        <f>H34+H57+H51</f>
        <v>17690.9218</v>
      </c>
      <c r="I31" s="97">
        <f>I34+I57+I51</f>
        <v>17740.9218</v>
      </c>
      <c r="J31" s="97">
        <f>J34+J57+J51</f>
        <v>17740.2218</v>
      </c>
    </row>
    <row r="32" spans="1:10" ht="33" customHeight="1">
      <c r="A32" s="88" t="s">
        <v>79</v>
      </c>
      <c r="B32" s="6">
        <v>716</v>
      </c>
      <c r="C32" s="6" t="s">
        <v>8</v>
      </c>
      <c r="D32" s="6" t="s">
        <v>16</v>
      </c>
      <c r="E32" s="408" t="s">
        <v>81</v>
      </c>
      <c r="F32" s="407"/>
      <c r="G32" s="6" t="s">
        <v>61</v>
      </c>
      <c r="H32" s="98">
        <f aca="true" t="shared" si="2" ref="H32:J33">H34</f>
        <v>17503.5218</v>
      </c>
      <c r="I32" s="98">
        <f t="shared" si="2"/>
        <v>17553.5218</v>
      </c>
      <c r="J32" s="98">
        <f t="shared" si="2"/>
        <v>17553.5218</v>
      </c>
    </row>
    <row r="33" spans="1:10" ht="44.25" customHeight="1">
      <c r="A33" s="88" t="s">
        <v>83</v>
      </c>
      <c r="B33" s="6">
        <v>716</v>
      </c>
      <c r="C33" s="6" t="s">
        <v>8</v>
      </c>
      <c r="D33" s="6" t="s">
        <v>16</v>
      </c>
      <c r="E33" s="408" t="s">
        <v>81</v>
      </c>
      <c r="F33" s="407"/>
      <c r="G33" s="6" t="s">
        <v>61</v>
      </c>
      <c r="H33" s="98">
        <f t="shared" si="2"/>
        <v>17503.5218</v>
      </c>
      <c r="I33" s="98">
        <f t="shared" si="2"/>
        <v>17553.5218</v>
      </c>
      <c r="J33" s="98">
        <f t="shared" si="2"/>
        <v>17553.5218</v>
      </c>
    </row>
    <row r="34" spans="1:10" ht="38.25">
      <c r="A34" s="26" t="s">
        <v>46</v>
      </c>
      <c r="B34" s="5" t="s">
        <v>10</v>
      </c>
      <c r="C34" s="5" t="s">
        <v>8</v>
      </c>
      <c r="D34" s="5" t="s">
        <v>16</v>
      </c>
      <c r="E34" s="408" t="s">
        <v>75</v>
      </c>
      <c r="F34" s="407"/>
      <c r="G34" s="5"/>
      <c r="H34" s="98">
        <f>H35</f>
        <v>17503.5218</v>
      </c>
      <c r="I34" s="98">
        <f>I35</f>
        <v>17553.5218</v>
      </c>
      <c r="J34" s="98">
        <f>J35</f>
        <v>17553.5218</v>
      </c>
    </row>
    <row r="35" spans="1:10" ht="22.5">
      <c r="A35" s="8" t="s">
        <v>47</v>
      </c>
      <c r="B35" s="5" t="s">
        <v>10</v>
      </c>
      <c r="C35" s="5" t="s">
        <v>8</v>
      </c>
      <c r="D35" s="5" t="s">
        <v>16</v>
      </c>
      <c r="E35" s="408" t="s">
        <v>74</v>
      </c>
      <c r="F35" s="407"/>
      <c r="G35" s="5"/>
      <c r="H35" s="98">
        <f>H36+H39+H44+H48+H41</f>
        <v>17503.5218</v>
      </c>
      <c r="I35" s="98">
        <f>I36+I39+I44+I48+I41</f>
        <v>17553.5218</v>
      </c>
      <c r="J35" s="98">
        <f>J36+J39+J44+J48+J41</f>
        <v>17553.5218</v>
      </c>
    </row>
    <row r="36" spans="1:10" s="40" customFormat="1" ht="22.5">
      <c r="A36" s="8" t="s">
        <v>85</v>
      </c>
      <c r="B36" s="5" t="s">
        <v>10</v>
      </c>
      <c r="C36" s="5" t="s">
        <v>8</v>
      </c>
      <c r="D36" s="5" t="s">
        <v>16</v>
      </c>
      <c r="E36" s="408" t="s">
        <v>74</v>
      </c>
      <c r="F36" s="407"/>
      <c r="G36" s="5" t="s">
        <v>78</v>
      </c>
      <c r="H36" s="118">
        <f>H38+H37</f>
        <v>14876.521799999999</v>
      </c>
      <c r="I36" s="118">
        <f>I38+I37</f>
        <v>14876.521799999999</v>
      </c>
      <c r="J36" s="118">
        <f>J38+J37</f>
        <v>14876.521799999999</v>
      </c>
    </row>
    <row r="37" spans="1:10" ht="22.5">
      <c r="A37" s="56" t="s">
        <v>86</v>
      </c>
      <c r="B37" s="54" t="s">
        <v>10</v>
      </c>
      <c r="C37" s="54" t="s">
        <v>8</v>
      </c>
      <c r="D37" s="54" t="s">
        <v>16</v>
      </c>
      <c r="E37" s="408" t="s">
        <v>74</v>
      </c>
      <c r="F37" s="407"/>
      <c r="G37" s="54" t="s">
        <v>57</v>
      </c>
      <c r="H37" s="118">
        <f>'пр 4'!H35</f>
        <v>11425.9</v>
      </c>
      <c r="I37" s="118">
        <f>'пр 4'!I35</f>
        <v>11425.9</v>
      </c>
      <c r="J37" s="118">
        <f>'пр 4'!J35</f>
        <v>11425.9</v>
      </c>
    </row>
    <row r="38" spans="1:10" ht="12.75" customHeight="1">
      <c r="A38" s="56" t="s">
        <v>15</v>
      </c>
      <c r="B38" s="54" t="s">
        <v>10</v>
      </c>
      <c r="C38" s="54" t="s">
        <v>8</v>
      </c>
      <c r="D38" s="54" t="s">
        <v>16</v>
      </c>
      <c r="E38" s="408" t="s">
        <v>74</v>
      </c>
      <c r="F38" s="407"/>
      <c r="G38" s="54" t="s">
        <v>77</v>
      </c>
      <c r="H38" s="118">
        <f>'пр 4'!H36</f>
        <v>3450.6218</v>
      </c>
      <c r="I38" s="118">
        <f>'пр 4'!I36</f>
        <v>3450.6218</v>
      </c>
      <c r="J38" s="118">
        <f>'пр 4'!J36</f>
        <v>3450.6218</v>
      </c>
    </row>
    <row r="39" spans="1:10" s="46" customFormat="1" ht="34.5" customHeight="1">
      <c r="A39" s="8" t="s">
        <v>58</v>
      </c>
      <c r="B39" s="45" t="s">
        <v>10</v>
      </c>
      <c r="C39" s="45" t="s">
        <v>8</v>
      </c>
      <c r="D39" s="45" t="s">
        <v>16</v>
      </c>
      <c r="E39" s="408" t="s">
        <v>74</v>
      </c>
      <c r="F39" s="407"/>
      <c r="G39" s="45" t="s">
        <v>78</v>
      </c>
      <c r="H39" s="99">
        <f>H40</f>
        <v>50</v>
      </c>
      <c r="I39" s="99">
        <f>I40</f>
        <v>50</v>
      </c>
      <c r="J39" s="99">
        <f>J40</f>
        <v>50</v>
      </c>
    </row>
    <row r="40" spans="1:10" ht="12.75" customHeight="1">
      <c r="A40" s="8" t="s">
        <v>14</v>
      </c>
      <c r="B40" s="5" t="s">
        <v>10</v>
      </c>
      <c r="C40" s="5" t="s">
        <v>8</v>
      </c>
      <c r="D40" s="5" t="s">
        <v>16</v>
      </c>
      <c r="E40" s="408" t="s">
        <v>74</v>
      </c>
      <c r="F40" s="407"/>
      <c r="G40" s="5" t="s">
        <v>59</v>
      </c>
      <c r="H40" s="98">
        <f>'пр 4'!H38</f>
        <v>50</v>
      </c>
      <c r="I40" s="98">
        <f>'пр 4'!I38</f>
        <v>50</v>
      </c>
      <c r="J40" s="98">
        <f>'пр 4'!J38</f>
        <v>50</v>
      </c>
    </row>
    <row r="41" spans="1:10" s="63" customFormat="1" ht="22.5">
      <c r="A41" s="56" t="s">
        <v>87</v>
      </c>
      <c r="B41" s="69" t="s">
        <v>10</v>
      </c>
      <c r="C41" s="69" t="s">
        <v>8</v>
      </c>
      <c r="D41" s="69" t="s">
        <v>16</v>
      </c>
      <c r="E41" s="429" t="s">
        <v>74</v>
      </c>
      <c r="F41" s="419"/>
      <c r="G41" s="66" t="s">
        <v>13</v>
      </c>
      <c r="H41" s="97">
        <f>H43</f>
        <v>815</v>
      </c>
      <c r="I41" s="97">
        <f>I43</f>
        <v>815</v>
      </c>
      <c r="J41" s="97">
        <f>J43</f>
        <v>815</v>
      </c>
    </row>
    <row r="42" spans="1:10" s="55" customFormat="1" ht="33.75">
      <c r="A42" s="56" t="s">
        <v>94</v>
      </c>
      <c r="B42" s="54" t="s">
        <v>10</v>
      </c>
      <c r="C42" s="54" t="s">
        <v>8</v>
      </c>
      <c r="D42" s="54" t="s">
        <v>16</v>
      </c>
      <c r="E42" s="403" t="s">
        <v>74</v>
      </c>
      <c r="F42" s="404"/>
      <c r="G42" s="54" t="s">
        <v>89</v>
      </c>
      <c r="H42" s="98">
        <f>H43</f>
        <v>815</v>
      </c>
      <c r="I42" s="98">
        <f>I43</f>
        <v>815</v>
      </c>
      <c r="J42" s="98">
        <f>J43</f>
        <v>815</v>
      </c>
    </row>
    <row r="43" spans="1:10" s="55" customFormat="1" ht="22.5">
      <c r="A43" s="95" t="s">
        <v>69</v>
      </c>
      <c r="B43" s="54" t="s">
        <v>10</v>
      </c>
      <c r="C43" s="54" t="s">
        <v>8</v>
      </c>
      <c r="D43" s="54" t="s">
        <v>16</v>
      </c>
      <c r="E43" s="403" t="s">
        <v>74</v>
      </c>
      <c r="F43" s="404"/>
      <c r="G43" s="54" t="s">
        <v>68</v>
      </c>
      <c r="H43" s="98">
        <f>'пр 4'!H41</f>
        <v>815</v>
      </c>
      <c r="I43" s="98">
        <f>'пр 4'!I41</f>
        <v>815</v>
      </c>
      <c r="J43" s="98">
        <f>'пр 4'!J41</f>
        <v>815</v>
      </c>
    </row>
    <row r="44" spans="1:10" s="63" customFormat="1" ht="22.5">
      <c r="A44" s="56" t="s">
        <v>87</v>
      </c>
      <c r="B44" s="69" t="s">
        <v>10</v>
      </c>
      <c r="C44" s="69" t="s">
        <v>8</v>
      </c>
      <c r="D44" s="69" t="s">
        <v>16</v>
      </c>
      <c r="E44" s="429" t="s">
        <v>74</v>
      </c>
      <c r="F44" s="419"/>
      <c r="G44" s="66" t="s">
        <v>13</v>
      </c>
      <c r="H44" s="97">
        <f>H45</f>
        <v>1762</v>
      </c>
      <c r="I44" s="97">
        <f>I45</f>
        <v>1812</v>
      </c>
      <c r="J44" s="97">
        <f>J45</f>
        <v>1812</v>
      </c>
    </row>
    <row r="45" spans="1:10" s="55" customFormat="1" ht="33.75">
      <c r="A45" s="56" t="s">
        <v>94</v>
      </c>
      <c r="B45" s="54" t="s">
        <v>10</v>
      </c>
      <c r="C45" s="54" t="s">
        <v>8</v>
      </c>
      <c r="D45" s="54" t="s">
        <v>16</v>
      </c>
      <c r="E45" s="403" t="s">
        <v>74</v>
      </c>
      <c r="F45" s="404"/>
      <c r="G45" s="54" t="s">
        <v>89</v>
      </c>
      <c r="H45" s="98">
        <f>H46+H47</f>
        <v>1762</v>
      </c>
      <c r="I45" s="98">
        <f>I46+I47</f>
        <v>1812</v>
      </c>
      <c r="J45" s="98">
        <f>J46+J47</f>
        <v>1812</v>
      </c>
    </row>
    <row r="46" spans="1:10" s="55" customFormat="1" ht="36" customHeight="1">
      <c r="A46" s="56" t="s">
        <v>90</v>
      </c>
      <c r="B46" s="54" t="s">
        <v>10</v>
      </c>
      <c r="C46" s="54" t="s">
        <v>8</v>
      </c>
      <c r="D46" s="54" t="s">
        <v>16</v>
      </c>
      <c r="E46" s="403" t="s">
        <v>74</v>
      </c>
      <c r="F46" s="404"/>
      <c r="G46" s="54" t="s">
        <v>60</v>
      </c>
      <c r="H46" s="98">
        <f>'пр 4'!H44</f>
        <v>1402</v>
      </c>
      <c r="I46" s="98">
        <f>'пр 4'!I44</f>
        <v>1452</v>
      </c>
      <c r="J46" s="98">
        <f>'пр 4'!J44</f>
        <v>1452</v>
      </c>
    </row>
    <row r="47" spans="1:10" s="55" customFormat="1" ht="21" customHeight="1">
      <c r="A47" s="56" t="s">
        <v>145</v>
      </c>
      <c r="B47" s="54" t="s">
        <v>10</v>
      </c>
      <c r="C47" s="54" t="s">
        <v>8</v>
      </c>
      <c r="D47" s="54" t="s">
        <v>16</v>
      </c>
      <c r="E47" s="403" t="s">
        <v>74</v>
      </c>
      <c r="F47" s="404"/>
      <c r="G47" s="54" t="s">
        <v>144</v>
      </c>
      <c r="H47" s="98">
        <f>'пр 4'!H45</f>
        <v>360</v>
      </c>
      <c r="I47" s="98">
        <f>'пр 4'!I45</f>
        <v>360</v>
      </c>
      <c r="J47" s="98">
        <f>'пр 4'!J45</f>
        <v>360</v>
      </c>
    </row>
    <row r="48" spans="1:10" s="40" customFormat="1" ht="21" customHeight="1">
      <c r="A48" s="70" t="s">
        <v>62</v>
      </c>
      <c r="B48" s="69" t="s">
        <v>10</v>
      </c>
      <c r="C48" s="69" t="s">
        <v>8</v>
      </c>
      <c r="D48" s="69" t="s">
        <v>16</v>
      </c>
      <c r="E48" s="410" t="s">
        <v>74</v>
      </c>
      <c r="F48" s="419"/>
      <c r="G48" s="71">
        <v>850</v>
      </c>
      <c r="H48" s="97">
        <f>H49</f>
        <v>0</v>
      </c>
      <c r="I48" s="97">
        <f>I49</f>
        <v>0</v>
      </c>
      <c r="J48" s="97">
        <f>J49</f>
        <v>0</v>
      </c>
    </row>
    <row r="49" spans="1:10" ht="12.75" customHeight="1">
      <c r="A49" s="56" t="s">
        <v>63</v>
      </c>
      <c r="B49" s="54" t="s">
        <v>10</v>
      </c>
      <c r="C49" s="54" t="s">
        <v>8</v>
      </c>
      <c r="D49" s="54" t="s">
        <v>16</v>
      </c>
      <c r="E49" s="481" t="s">
        <v>74</v>
      </c>
      <c r="F49" s="482"/>
      <c r="G49" s="60">
        <v>852</v>
      </c>
      <c r="H49" s="98">
        <f>'пр 4'!H48</f>
        <v>0</v>
      </c>
      <c r="I49" s="98">
        <f>'пр 4'!I48</f>
        <v>0</v>
      </c>
      <c r="J49" s="98">
        <f>'пр 4'!J48</f>
        <v>0</v>
      </c>
    </row>
    <row r="50" spans="1:10" ht="21.75" customHeight="1" hidden="1">
      <c r="A50" s="56" t="s">
        <v>149</v>
      </c>
      <c r="B50" s="54" t="s">
        <v>10</v>
      </c>
      <c r="C50" s="54" t="s">
        <v>8</v>
      </c>
      <c r="D50" s="54" t="s">
        <v>16</v>
      </c>
      <c r="E50" s="481" t="s">
        <v>74</v>
      </c>
      <c r="F50" s="482"/>
      <c r="G50" s="60">
        <v>853</v>
      </c>
      <c r="H50" s="98">
        <f>'пр 4'!H49</f>
        <v>0</v>
      </c>
      <c r="I50" s="98">
        <f>'пр 4'!I49</f>
        <v>0</v>
      </c>
      <c r="J50" s="98">
        <f>'пр 4'!J49</f>
        <v>0</v>
      </c>
    </row>
    <row r="51" spans="1:10" ht="45">
      <c r="A51" s="70" t="s">
        <v>121</v>
      </c>
      <c r="B51" s="66" t="s">
        <v>10</v>
      </c>
      <c r="C51" s="66" t="s">
        <v>8</v>
      </c>
      <c r="D51" s="90" t="s">
        <v>16</v>
      </c>
      <c r="E51" s="410" t="s">
        <v>122</v>
      </c>
      <c r="F51" s="419"/>
      <c r="G51" s="91"/>
      <c r="H51" s="94">
        <f>SUM(H52,H55)</f>
        <v>186.7</v>
      </c>
      <c r="I51" s="94">
        <f>SUM(I52,I55)</f>
        <v>186.7</v>
      </c>
      <c r="J51" s="94">
        <f>SUM(J52,J55)</f>
        <v>186.7</v>
      </c>
    </row>
    <row r="52" spans="1:10" s="46" customFormat="1" ht="33.75" customHeight="1">
      <c r="A52" s="64" t="s">
        <v>58</v>
      </c>
      <c r="B52" s="104" t="s">
        <v>10</v>
      </c>
      <c r="C52" s="104" t="s">
        <v>8</v>
      </c>
      <c r="D52" s="105" t="s">
        <v>16</v>
      </c>
      <c r="E52" s="415" t="s">
        <v>122</v>
      </c>
      <c r="F52" s="416"/>
      <c r="G52" s="106">
        <v>120</v>
      </c>
      <c r="H52" s="107">
        <f>SUM(H53:H54)</f>
        <v>177.072</v>
      </c>
      <c r="I52" s="107">
        <f>SUM(I53:I54)</f>
        <v>177.072</v>
      </c>
      <c r="J52" s="107">
        <f>SUM(J53:J54)</f>
        <v>177.072</v>
      </c>
    </row>
    <row r="53" spans="1:10" ht="28.5" customHeight="1">
      <c r="A53" s="56" t="s">
        <v>86</v>
      </c>
      <c r="B53" s="57" t="s">
        <v>10</v>
      </c>
      <c r="C53" s="57" t="s">
        <v>8</v>
      </c>
      <c r="D53" s="108" t="s">
        <v>16</v>
      </c>
      <c r="E53" s="413" t="s">
        <v>122</v>
      </c>
      <c r="F53" s="414"/>
      <c r="G53" s="91">
        <v>121</v>
      </c>
      <c r="H53" s="102">
        <f>'пр 4'!H52</f>
        <v>136</v>
      </c>
      <c r="I53" s="102">
        <f>'пр 4'!I52</f>
        <v>136</v>
      </c>
      <c r="J53" s="102">
        <f>'пр 4'!J52</f>
        <v>136</v>
      </c>
    </row>
    <row r="54" spans="1:10" ht="20.25" customHeight="1">
      <c r="A54" s="56" t="s">
        <v>15</v>
      </c>
      <c r="B54" s="57" t="s">
        <v>10</v>
      </c>
      <c r="C54" s="57" t="s">
        <v>8</v>
      </c>
      <c r="D54" s="108" t="s">
        <v>16</v>
      </c>
      <c r="E54" s="413" t="s">
        <v>122</v>
      </c>
      <c r="F54" s="414"/>
      <c r="G54" s="91">
        <v>129</v>
      </c>
      <c r="H54" s="102">
        <f>'пр 4'!H53</f>
        <v>41.071999999999996</v>
      </c>
      <c r="I54" s="102">
        <f>'пр 4'!I53</f>
        <v>41.071999999999996</v>
      </c>
      <c r="J54" s="102">
        <f>'пр 4'!J53</f>
        <v>41.071999999999996</v>
      </c>
    </row>
    <row r="55" spans="1:10" s="46" customFormat="1" ht="34.5" customHeight="1">
      <c r="A55" s="64" t="s">
        <v>94</v>
      </c>
      <c r="B55" s="104" t="s">
        <v>10</v>
      </c>
      <c r="C55" s="104" t="s">
        <v>8</v>
      </c>
      <c r="D55" s="105" t="s">
        <v>16</v>
      </c>
      <c r="E55" s="415" t="s">
        <v>122</v>
      </c>
      <c r="F55" s="416"/>
      <c r="G55" s="106">
        <v>200</v>
      </c>
      <c r="H55" s="107">
        <f>SUM(H56)</f>
        <v>9.628</v>
      </c>
      <c r="I55" s="107">
        <f>SUM(I56)</f>
        <v>9.628</v>
      </c>
      <c r="J55" s="107">
        <f>SUM(J56)</f>
        <v>9.628</v>
      </c>
    </row>
    <row r="56" spans="1:10" ht="20.25" customHeight="1">
      <c r="A56" s="56" t="s">
        <v>90</v>
      </c>
      <c r="B56" s="57" t="s">
        <v>10</v>
      </c>
      <c r="C56" s="57" t="s">
        <v>8</v>
      </c>
      <c r="D56" s="108" t="s">
        <v>16</v>
      </c>
      <c r="E56" s="413" t="s">
        <v>122</v>
      </c>
      <c r="F56" s="414"/>
      <c r="G56" s="103">
        <v>244</v>
      </c>
      <c r="H56" s="94">
        <f>'пр 4'!H55</f>
        <v>9.628</v>
      </c>
      <c r="I56" s="94">
        <f>'пр 4'!I55</f>
        <v>9.628</v>
      </c>
      <c r="J56" s="94">
        <f>'пр 4'!J55</f>
        <v>9.628</v>
      </c>
    </row>
    <row r="57" spans="1:10" ht="78.75">
      <c r="A57" s="56" t="s">
        <v>91</v>
      </c>
      <c r="B57" s="66" t="s">
        <v>10</v>
      </c>
      <c r="C57" s="66" t="s">
        <v>8</v>
      </c>
      <c r="D57" s="90" t="s">
        <v>16</v>
      </c>
      <c r="E57" s="410" t="s">
        <v>92</v>
      </c>
      <c r="F57" s="419"/>
      <c r="G57" s="91">
        <v>200</v>
      </c>
      <c r="H57" s="97">
        <f>H60</f>
        <v>0.7</v>
      </c>
      <c r="I57" s="97">
        <f>I60</f>
        <v>0.7</v>
      </c>
      <c r="J57" s="97">
        <f>J60</f>
        <v>0</v>
      </c>
    </row>
    <row r="58" spans="1:10" s="63" customFormat="1" ht="22.5">
      <c r="A58" s="56" t="s">
        <v>87</v>
      </c>
      <c r="B58" s="54" t="s">
        <v>10</v>
      </c>
      <c r="C58" s="54" t="s">
        <v>8</v>
      </c>
      <c r="D58" s="54" t="s">
        <v>16</v>
      </c>
      <c r="E58" s="403" t="s">
        <v>92</v>
      </c>
      <c r="F58" s="404"/>
      <c r="G58" s="57" t="s">
        <v>13</v>
      </c>
      <c r="H58" s="98">
        <f>H60</f>
        <v>0.7</v>
      </c>
      <c r="I58" s="98">
        <f>I60</f>
        <v>0.7</v>
      </c>
      <c r="J58" s="98">
        <f>J60</f>
        <v>0</v>
      </c>
    </row>
    <row r="59" spans="1:10" s="55" customFormat="1" ht="33.75">
      <c r="A59" s="56" t="s">
        <v>88</v>
      </c>
      <c r="B59" s="54" t="s">
        <v>10</v>
      </c>
      <c r="C59" s="54" t="s">
        <v>8</v>
      </c>
      <c r="D59" s="54" t="s">
        <v>16</v>
      </c>
      <c r="E59" s="403" t="s">
        <v>92</v>
      </c>
      <c r="F59" s="404"/>
      <c r="G59" s="54" t="s">
        <v>89</v>
      </c>
      <c r="H59" s="98">
        <f>H60</f>
        <v>0.7</v>
      </c>
      <c r="I59" s="98">
        <f>I60</f>
        <v>0.7</v>
      </c>
      <c r="J59" s="98">
        <f>J60</f>
        <v>0</v>
      </c>
    </row>
    <row r="60" spans="1:10" s="55" customFormat="1" ht="36" customHeight="1">
      <c r="A60" s="56" t="s">
        <v>90</v>
      </c>
      <c r="B60" s="54" t="s">
        <v>10</v>
      </c>
      <c r="C60" s="54" t="s">
        <v>8</v>
      </c>
      <c r="D60" s="54" t="s">
        <v>16</v>
      </c>
      <c r="E60" s="403" t="s">
        <v>92</v>
      </c>
      <c r="F60" s="404"/>
      <c r="G60" s="54" t="s">
        <v>60</v>
      </c>
      <c r="H60" s="98">
        <f>'пр 4'!H59</f>
        <v>0.7</v>
      </c>
      <c r="I60" s="98">
        <f>'пр 4'!I59</f>
        <v>0.7</v>
      </c>
      <c r="J60" s="98">
        <f>'пр 4'!J59</f>
        <v>0</v>
      </c>
    </row>
    <row r="61" spans="1:10" s="63" customFormat="1" ht="25.5">
      <c r="A61" s="68" t="s">
        <v>41</v>
      </c>
      <c r="B61" s="69" t="s">
        <v>10</v>
      </c>
      <c r="C61" s="69" t="s">
        <v>8</v>
      </c>
      <c r="D61" s="69" t="s">
        <v>40</v>
      </c>
      <c r="E61" s="417" t="s">
        <v>80</v>
      </c>
      <c r="F61" s="418"/>
      <c r="G61" s="69"/>
      <c r="H61" s="97">
        <f aca="true" t="shared" si="3" ref="H61:J62">H64</f>
        <v>0</v>
      </c>
      <c r="I61" s="97">
        <f t="shared" si="3"/>
        <v>0</v>
      </c>
      <c r="J61" s="97">
        <f t="shared" si="3"/>
        <v>0</v>
      </c>
    </row>
    <row r="62" spans="1:10" s="55" customFormat="1" ht="23.25" customHeight="1">
      <c r="A62" s="88" t="s">
        <v>79</v>
      </c>
      <c r="B62" s="6">
        <v>716</v>
      </c>
      <c r="C62" s="6" t="s">
        <v>8</v>
      </c>
      <c r="D62" s="6" t="s">
        <v>40</v>
      </c>
      <c r="E62" s="408" t="s">
        <v>81</v>
      </c>
      <c r="F62" s="407"/>
      <c r="G62" s="6" t="s">
        <v>61</v>
      </c>
      <c r="H62" s="98">
        <f t="shared" si="3"/>
        <v>0</v>
      </c>
      <c r="I62" s="98">
        <f t="shared" si="3"/>
        <v>0</v>
      </c>
      <c r="J62" s="98">
        <f t="shared" si="3"/>
        <v>0</v>
      </c>
    </row>
    <row r="63" spans="1:10" s="55" customFormat="1" ht="36" customHeight="1">
      <c r="A63" s="88" t="s">
        <v>83</v>
      </c>
      <c r="B63" s="6">
        <v>716</v>
      </c>
      <c r="C63" s="6" t="s">
        <v>8</v>
      </c>
      <c r="D63" s="6" t="s">
        <v>40</v>
      </c>
      <c r="E63" s="408" t="s">
        <v>81</v>
      </c>
      <c r="F63" s="407"/>
      <c r="G63" s="6" t="s">
        <v>61</v>
      </c>
      <c r="H63" s="98">
        <f>H65</f>
        <v>0</v>
      </c>
      <c r="I63" s="98">
        <f>I65</f>
        <v>0</v>
      </c>
      <c r="J63" s="98">
        <f>J65</f>
        <v>0</v>
      </c>
    </row>
    <row r="64" spans="1:10" s="55" customFormat="1" ht="24">
      <c r="A64" s="62" t="s">
        <v>71</v>
      </c>
      <c r="B64" s="54" t="s">
        <v>10</v>
      </c>
      <c r="C64" s="54" t="s">
        <v>8</v>
      </c>
      <c r="D64" s="54" t="s">
        <v>40</v>
      </c>
      <c r="E64" s="410" t="s">
        <v>93</v>
      </c>
      <c r="F64" s="419"/>
      <c r="G64" s="54" t="s">
        <v>61</v>
      </c>
      <c r="H64" s="98">
        <f>H65</f>
        <v>0</v>
      </c>
      <c r="I64" s="98">
        <f aca="true" t="shared" si="4" ref="I64:J66">I65</f>
        <v>0</v>
      </c>
      <c r="J64" s="98">
        <f t="shared" si="4"/>
        <v>0</v>
      </c>
    </row>
    <row r="65" spans="1:10" ht="12.75">
      <c r="A65" s="62" t="s">
        <v>72</v>
      </c>
      <c r="B65" s="54" t="s">
        <v>10</v>
      </c>
      <c r="C65" s="54" t="s">
        <v>8</v>
      </c>
      <c r="D65" s="54" t="s">
        <v>40</v>
      </c>
      <c r="E65" s="413" t="s">
        <v>93</v>
      </c>
      <c r="F65" s="420"/>
      <c r="G65" s="54"/>
      <c r="H65" s="98">
        <f>H66</f>
        <v>0</v>
      </c>
      <c r="I65" s="98">
        <f t="shared" si="4"/>
        <v>0</v>
      </c>
      <c r="J65" s="98">
        <f t="shared" si="4"/>
        <v>0</v>
      </c>
    </row>
    <row r="66" spans="1:10" ht="12.75">
      <c r="A66" s="62" t="s">
        <v>12</v>
      </c>
      <c r="B66" s="54" t="s">
        <v>10</v>
      </c>
      <c r="C66" s="54" t="s">
        <v>8</v>
      </c>
      <c r="D66" s="54" t="s">
        <v>40</v>
      </c>
      <c r="E66" s="413" t="s">
        <v>93</v>
      </c>
      <c r="F66" s="420"/>
      <c r="G66" s="54" t="s">
        <v>13</v>
      </c>
      <c r="H66" s="98">
        <f>H67</f>
        <v>0</v>
      </c>
      <c r="I66" s="98">
        <f t="shared" si="4"/>
        <v>0</v>
      </c>
      <c r="J66" s="98">
        <f t="shared" si="4"/>
        <v>0</v>
      </c>
    </row>
    <row r="67" spans="1:10" ht="12.75">
      <c r="A67" s="62" t="s">
        <v>17</v>
      </c>
      <c r="B67" s="54" t="s">
        <v>10</v>
      </c>
      <c r="C67" s="54" t="s">
        <v>8</v>
      </c>
      <c r="D67" s="54" t="s">
        <v>40</v>
      </c>
      <c r="E67" s="433" t="s">
        <v>93</v>
      </c>
      <c r="F67" s="434"/>
      <c r="G67" s="54" t="s">
        <v>60</v>
      </c>
      <c r="H67" s="98">
        <f>'пр 4'!H66</f>
        <v>0</v>
      </c>
      <c r="I67" s="98">
        <f>'пр 4'!I66</f>
        <v>0</v>
      </c>
      <c r="J67" s="98">
        <f>'пр 4'!J66</f>
        <v>0</v>
      </c>
    </row>
    <row r="68" spans="1:10" ht="12.75">
      <c r="A68" s="68" t="s">
        <v>24</v>
      </c>
      <c r="B68" s="69" t="s">
        <v>10</v>
      </c>
      <c r="C68" s="69" t="s">
        <v>8</v>
      </c>
      <c r="D68" s="120" t="s">
        <v>22</v>
      </c>
      <c r="E68" s="417" t="s">
        <v>80</v>
      </c>
      <c r="F68" s="418"/>
      <c r="G68" s="121" t="s">
        <v>61</v>
      </c>
      <c r="H68" s="97">
        <f>H69</f>
        <v>100</v>
      </c>
      <c r="I68" s="97">
        <f>I69</f>
        <v>100</v>
      </c>
      <c r="J68" s="97">
        <f>J69</f>
        <v>100</v>
      </c>
    </row>
    <row r="69" spans="1:10" ht="12.75" customHeight="1">
      <c r="A69" s="88" t="s">
        <v>79</v>
      </c>
      <c r="B69" s="6">
        <v>716</v>
      </c>
      <c r="C69" s="6" t="s">
        <v>8</v>
      </c>
      <c r="D69" s="6" t="s">
        <v>22</v>
      </c>
      <c r="E69" s="400" t="s">
        <v>84</v>
      </c>
      <c r="F69" s="401"/>
      <c r="G69" s="6" t="s">
        <v>61</v>
      </c>
      <c r="H69" s="98">
        <f>H72</f>
        <v>100</v>
      </c>
      <c r="I69" s="98">
        <f>I72</f>
        <v>100</v>
      </c>
      <c r="J69" s="98">
        <f>J72</f>
        <v>100</v>
      </c>
    </row>
    <row r="70" spans="1:10" ht="12.75" customHeight="1">
      <c r="A70" s="88" t="s">
        <v>83</v>
      </c>
      <c r="B70" s="6">
        <v>716</v>
      </c>
      <c r="C70" s="6" t="s">
        <v>8</v>
      </c>
      <c r="D70" s="6" t="s">
        <v>22</v>
      </c>
      <c r="E70" s="400" t="s">
        <v>84</v>
      </c>
      <c r="F70" s="401"/>
      <c r="G70" s="6" t="s">
        <v>61</v>
      </c>
      <c r="H70" s="98">
        <f>H72</f>
        <v>100</v>
      </c>
      <c r="I70" s="98">
        <f>I72</f>
        <v>100</v>
      </c>
      <c r="J70" s="98">
        <f>J72</f>
        <v>100</v>
      </c>
    </row>
    <row r="71" spans="1:10" ht="12.75" customHeight="1">
      <c r="A71" s="72" t="s">
        <v>46</v>
      </c>
      <c r="B71" s="54" t="s">
        <v>10</v>
      </c>
      <c r="C71" s="54" t="s">
        <v>8</v>
      </c>
      <c r="D71" s="54" t="s">
        <v>22</v>
      </c>
      <c r="E71" s="400" t="s">
        <v>84</v>
      </c>
      <c r="F71" s="401"/>
      <c r="G71" s="54"/>
      <c r="H71" s="98">
        <f aca="true" t="shared" si="5" ref="H71:J72">H72</f>
        <v>100</v>
      </c>
      <c r="I71" s="98">
        <f t="shared" si="5"/>
        <v>100</v>
      </c>
      <c r="J71" s="98">
        <f t="shared" si="5"/>
        <v>100</v>
      </c>
    </row>
    <row r="72" spans="1:10" ht="23.25" customHeight="1">
      <c r="A72" s="70" t="s">
        <v>48</v>
      </c>
      <c r="B72" s="54" t="s">
        <v>10</v>
      </c>
      <c r="C72" s="54" t="s">
        <v>8</v>
      </c>
      <c r="D72" s="54" t="s">
        <v>22</v>
      </c>
      <c r="E72" s="400" t="s">
        <v>95</v>
      </c>
      <c r="F72" s="401"/>
      <c r="G72" s="54" t="s">
        <v>64</v>
      </c>
      <c r="H72" s="98">
        <f t="shared" si="5"/>
        <v>100</v>
      </c>
      <c r="I72" s="98">
        <f t="shared" si="5"/>
        <v>100</v>
      </c>
      <c r="J72" s="98">
        <f t="shared" si="5"/>
        <v>100</v>
      </c>
    </row>
    <row r="73" spans="1:10" ht="12.75">
      <c r="A73" s="56" t="s">
        <v>66</v>
      </c>
      <c r="B73" s="54" t="s">
        <v>10</v>
      </c>
      <c r="C73" s="54" t="s">
        <v>8</v>
      </c>
      <c r="D73" s="54" t="s">
        <v>22</v>
      </c>
      <c r="E73" s="400" t="s">
        <v>95</v>
      </c>
      <c r="F73" s="401"/>
      <c r="G73" s="54" t="s">
        <v>64</v>
      </c>
      <c r="H73" s="98">
        <f>'пр 4'!H72</f>
        <v>100</v>
      </c>
      <c r="I73" s="98">
        <f>'пр 4'!I72</f>
        <v>100</v>
      </c>
      <c r="J73" s="98">
        <f>'пр 4'!J72</f>
        <v>100</v>
      </c>
    </row>
    <row r="74" spans="1:10" ht="12.75">
      <c r="A74" s="73" t="s">
        <v>26</v>
      </c>
      <c r="B74" s="69" t="s">
        <v>10</v>
      </c>
      <c r="C74" s="74" t="s">
        <v>9</v>
      </c>
      <c r="D74" s="74"/>
      <c r="E74" s="417"/>
      <c r="F74" s="418"/>
      <c r="G74" s="87"/>
      <c r="H74" s="97">
        <f>H75</f>
        <v>182.7</v>
      </c>
      <c r="I74" s="97">
        <f>I75</f>
        <v>189.50199999999998</v>
      </c>
      <c r="J74" s="97">
        <f>J75</f>
        <v>0</v>
      </c>
    </row>
    <row r="75" spans="1:10" ht="25.5">
      <c r="A75" s="76" t="s">
        <v>27</v>
      </c>
      <c r="B75" s="54" t="s">
        <v>10</v>
      </c>
      <c r="C75" s="59" t="s">
        <v>9</v>
      </c>
      <c r="D75" s="59" t="s">
        <v>28</v>
      </c>
      <c r="E75" s="400" t="s">
        <v>80</v>
      </c>
      <c r="F75" s="401"/>
      <c r="G75" s="87" t="s">
        <v>61</v>
      </c>
      <c r="H75" s="98">
        <f>H77</f>
        <v>182.7</v>
      </c>
      <c r="I75" s="98">
        <f>I77</f>
        <v>189.50199999999998</v>
      </c>
      <c r="J75" s="98">
        <f>J77</f>
        <v>0</v>
      </c>
    </row>
    <row r="76" spans="1:10" ht="12.75" customHeight="1">
      <c r="A76" s="88" t="s">
        <v>79</v>
      </c>
      <c r="B76" s="6">
        <v>716</v>
      </c>
      <c r="C76" s="59" t="s">
        <v>9</v>
      </c>
      <c r="D76" s="59" t="s">
        <v>28</v>
      </c>
      <c r="E76" s="400" t="s">
        <v>96</v>
      </c>
      <c r="F76" s="401"/>
      <c r="G76" s="6" t="s">
        <v>61</v>
      </c>
      <c r="H76" s="98">
        <f>H77</f>
        <v>182.7</v>
      </c>
      <c r="I76" s="98">
        <f>I77</f>
        <v>189.50199999999998</v>
      </c>
      <c r="J76" s="98">
        <f>J77</f>
        <v>0</v>
      </c>
    </row>
    <row r="77" spans="1:10" ht="37.5" customHeight="1">
      <c r="A77" s="77" t="s">
        <v>49</v>
      </c>
      <c r="B77" s="54" t="s">
        <v>10</v>
      </c>
      <c r="C77" s="59" t="s">
        <v>9</v>
      </c>
      <c r="D77" s="59" t="s">
        <v>28</v>
      </c>
      <c r="E77" s="400" t="s">
        <v>97</v>
      </c>
      <c r="F77" s="401"/>
      <c r="G77" s="87"/>
      <c r="H77" s="98">
        <f>H78+H81</f>
        <v>182.7</v>
      </c>
      <c r="I77" s="98">
        <f>I78+I81</f>
        <v>189.50199999999998</v>
      </c>
      <c r="J77" s="98">
        <f>J78+J81</f>
        <v>0</v>
      </c>
    </row>
    <row r="78" spans="1:10" ht="22.5">
      <c r="A78" s="8" t="s">
        <v>85</v>
      </c>
      <c r="B78" s="5" t="s">
        <v>10</v>
      </c>
      <c r="C78" s="59" t="s">
        <v>9</v>
      </c>
      <c r="D78" s="59" t="s">
        <v>28</v>
      </c>
      <c r="E78" s="400" t="s">
        <v>97</v>
      </c>
      <c r="F78" s="401"/>
      <c r="G78" s="5" t="s">
        <v>78</v>
      </c>
      <c r="H78" s="98">
        <f>H80+H79</f>
        <v>175.76999999999998</v>
      </c>
      <c r="I78" s="98">
        <f>I80+I79</f>
        <v>179.676</v>
      </c>
      <c r="J78" s="98">
        <f>J80+J79</f>
        <v>0</v>
      </c>
    </row>
    <row r="79" spans="1:10" ht="22.5">
      <c r="A79" s="56" t="s">
        <v>86</v>
      </c>
      <c r="B79" s="54" t="s">
        <v>10</v>
      </c>
      <c r="C79" s="59" t="s">
        <v>9</v>
      </c>
      <c r="D79" s="59" t="s">
        <v>28</v>
      </c>
      <c r="E79" s="400" t="s">
        <v>97</v>
      </c>
      <c r="F79" s="401"/>
      <c r="G79" s="54" t="s">
        <v>57</v>
      </c>
      <c r="H79" s="98">
        <f>'пр 4'!H78</f>
        <v>135</v>
      </c>
      <c r="I79" s="98">
        <f>'пр 4'!I78</f>
        <v>138</v>
      </c>
      <c r="J79" s="98">
        <f>'пр 4'!J78</f>
        <v>0</v>
      </c>
    </row>
    <row r="80" spans="1:10" ht="12.75">
      <c r="A80" s="56" t="s">
        <v>15</v>
      </c>
      <c r="B80" s="54" t="s">
        <v>10</v>
      </c>
      <c r="C80" s="59" t="s">
        <v>9</v>
      </c>
      <c r="D80" s="59" t="s">
        <v>28</v>
      </c>
      <c r="E80" s="400" t="s">
        <v>97</v>
      </c>
      <c r="F80" s="401"/>
      <c r="G80" s="54" t="s">
        <v>77</v>
      </c>
      <c r="H80" s="98">
        <f>'пр 4'!H79</f>
        <v>40.769999999999996</v>
      </c>
      <c r="I80" s="98">
        <f>'пр 4'!I79</f>
        <v>41.676</v>
      </c>
      <c r="J80" s="98">
        <f>'пр 4'!J79</f>
        <v>0</v>
      </c>
    </row>
    <row r="81" spans="1:10" ht="22.5" customHeight="1">
      <c r="A81" s="70" t="s">
        <v>87</v>
      </c>
      <c r="B81" s="69" t="s">
        <v>10</v>
      </c>
      <c r="C81" s="59" t="s">
        <v>9</v>
      </c>
      <c r="D81" s="59" t="s">
        <v>28</v>
      </c>
      <c r="E81" s="400" t="s">
        <v>97</v>
      </c>
      <c r="F81" s="402"/>
      <c r="G81" s="66" t="s">
        <v>13</v>
      </c>
      <c r="H81" s="97">
        <f>H83</f>
        <v>6.93</v>
      </c>
      <c r="I81" s="97">
        <f>I83</f>
        <v>9.825999999999999</v>
      </c>
      <c r="J81" s="97">
        <f>J83</f>
        <v>0</v>
      </c>
    </row>
    <row r="82" spans="1:10" ht="33.75" customHeight="1">
      <c r="A82" s="56" t="s">
        <v>94</v>
      </c>
      <c r="B82" s="54" t="s">
        <v>10</v>
      </c>
      <c r="C82" s="59" t="s">
        <v>9</v>
      </c>
      <c r="D82" s="59" t="s">
        <v>28</v>
      </c>
      <c r="E82" s="400" t="s">
        <v>97</v>
      </c>
      <c r="F82" s="402"/>
      <c r="G82" s="54" t="s">
        <v>89</v>
      </c>
      <c r="H82" s="98">
        <f>H83</f>
        <v>6.93</v>
      </c>
      <c r="I82" s="98">
        <f>I83</f>
        <v>9.825999999999999</v>
      </c>
      <c r="J82" s="98">
        <f>J83</f>
        <v>0</v>
      </c>
    </row>
    <row r="83" spans="1:10" ht="33.75">
      <c r="A83" s="56" t="s">
        <v>90</v>
      </c>
      <c r="B83" s="54" t="s">
        <v>10</v>
      </c>
      <c r="C83" s="59" t="s">
        <v>9</v>
      </c>
      <c r="D83" s="59" t="s">
        <v>28</v>
      </c>
      <c r="E83" s="400" t="s">
        <v>97</v>
      </c>
      <c r="F83" s="402"/>
      <c r="G83" s="54" t="s">
        <v>60</v>
      </c>
      <c r="H83" s="98">
        <f>'пр 4'!H82</f>
        <v>6.93</v>
      </c>
      <c r="I83" s="98">
        <f>'пр 4'!I82</f>
        <v>9.825999999999999</v>
      </c>
      <c r="J83" s="98">
        <f>'пр 4'!J82</f>
        <v>0</v>
      </c>
    </row>
    <row r="84" spans="1:10" ht="12.75" customHeight="1">
      <c r="A84" s="73" t="s">
        <v>98</v>
      </c>
      <c r="B84" s="69" t="s">
        <v>10</v>
      </c>
      <c r="C84" s="74" t="s">
        <v>28</v>
      </c>
      <c r="D84" s="74"/>
      <c r="E84" s="417"/>
      <c r="F84" s="418"/>
      <c r="G84" s="87"/>
      <c r="H84" s="97">
        <f>H85+H93</f>
        <v>600</v>
      </c>
      <c r="I84" s="97">
        <f>I85+I93</f>
        <v>650</v>
      </c>
      <c r="J84" s="97">
        <f>J85+J93</f>
        <v>650</v>
      </c>
    </row>
    <row r="85" spans="1:10" ht="51">
      <c r="A85" s="76" t="s">
        <v>50</v>
      </c>
      <c r="B85" s="66" t="s">
        <v>10</v>
      </c>
      <c r="C85" s="67" t="s">
        <v>28</v>
      </c>
      <c r="D85" s="67" t="s">
        <v>44</v>
      </c>
      <c r="E85" s="432" t="s">
        <v>80</v>
      </c>
      <c r="F85" s="418"/>
      <c r="G85" s="89" t="s">
        <v>61</v>
      </c>
      <c r="H85" s="97">
        <f aca="true" t="shared" si="6" ref="H85:J91">H86</f>
        <v>100</v>
      </c>
      <c r="I85" s="97">
        <f t="shared" si="6"/>
        <v>50</v>
      </c>
      <c r="J85" s="97">
        <f t="shared" si="6"/>
        <v>50</v>
      </c>
    </row>
    <row r="86" spans="1:10" ht="25.5">
      <c r="A86" s="88" t="s">
        <v>79</v>
      </c>
      <c r="B86" s="6">
        <v>716</v>
      </c>
      <c r="C86" s="59" t="s">
        <v>28</v>
      </c>
      <c r="D86" s="59" t="s">
        <v>44</v>
      </c>
      <c r="E86" s="400" t="s">
        <v>84</v>
      </c>
      <c r="F86" s="401"/>
      <c r="G86" s="6" t="s">
        <v>61</v>
      </c>
      <c r="H86" s="98">
        <f t="shared" si="6"/>
        <v>100</v>
      </c>
      <c r="I86" s="98">
        <f t="shared" si="6"/>
        <v>50</v>
      </c>
      <c r="J86" s="98">
        <f t="shared" si="6"/>
        <v>50</v>
      </c>
    </row>
    <row r="87" spans="1:10" ht="38.25">
      <c r="A87" s="88" t="s">
        <v>83</v>
      </c>
      <c r="B87" s="6">
        <v>716</v>
      </c>
      <c r="C87" s="59" t="s">
        <v>28</v>
      </c>
      <c r="D87" s="59" t="s">
        <v>44</v>
      </c>
      <c r="E87" s="400" t="s">
        <v>84</v>
      </c>
      <c r="F87" s="401"/>
      <c r="G87" s="6" t="s">
        <v>61</v>
      </c>
      <c r="H87" s="98">
        <f t="shared" si="6"/>
        <v>100</v>
      </c>
      <c r="I87" s="98">
        <f t="shared" si="6"/>
        <v>50</v>
      </c>
      <c r="J87" s="98">
        <f t="shared" si="6"/>
        <v>50</v>
      </c>
    </row>
    <row r="88" spans="1:10" ht="38.25">
      <c r="A88" s="26" t="s">
        <v>46</v>
      </c>
      <c r="B88" s="6">
        <v>716</v>
      </c>
      <c r="C88" s="59" t="s">
        <v>28</v>
      </c>
      <c r="D88" s="59" t="s">
        <v>44</v>
      </c>
      <c r="E88" s="400" t="s">
        <v>84</v>
      </c>
      <c r="F88" s="401"/>
      <c r="G88" s="6" t="s">
        <v>61</v>
      </c>
      <c r="H88" s="98">
        <f>H89</f>
        <v>100</v>
      </c>
      <c r="I88" s="98">
        <f t="shared" si="6"/>
        <v>50</v>
      </c>
      <c r="J88" s="98">
        <f t="shared" si="6"/>
        <v>50</v>
      </c>
    </row>
    <row r="89" spans="1:10" ht="22.5">
      <c r="A89" s="8" t="s">
        <v>139</v>
      </c>
      <c r="B89" s="6">
        <v>716</v>
      </c>
      <c r="C89" s="59" t="s">
        <v>28</v>
      </c>
      <c r="D89" s="59" t="s">
        <v>44</v>
      </c>
      <c r="E89" s="400" t="s">
        <v>99</v>
      </c>
      <c r="F89" s="401"/>
      <c r="G89" s="6" t="s">
        <v>61</v>
      </c>
      <c r="H89" s="98">
        <f t="shared" si="6"/>
        <v>100</v>
      </c>
      <c r="I89" s="98">
        <f t="shared" si="6"/>
        <v>50</v>
      </c>
      <c r="J89" s="98">
        <f t="shared" si="6"/>
        <v>50</v>
      </c>
    </row>
    <row r="90" spans="1:10" ht="27" customHeight="1">
      <c r="A90" s="70" t="s">
        <v>87</v>
      </c>
      <c r="B90" s="69" t="s">
        <v>10</v>
      </c>
      <c r="C90" s="59" t="s">
        <v>28</v>
      </c>
      <c r="D90" s="59" t="s">
        <v>44</v>
      </c>
      <c r="E90" s="400" t="s">
        <v>99</v>
      </c>
      <c r="F90" s="401"/>
      <c r="G90" s="66" t="s">
        <v>13</v>
      </c>
      <c r="H90" s="97">
        <f t="shared" si="6"/>
        <v>100</v>
      </c>
      <c r="I90" s="97">
        <f t="shared" si="6"/>
        <v>50</v>
      </c>
      <c r="J90" s="97">
        <f t="shared" si="6"/>
        <v>50</v>
      </c>
    </row>
    <row r="91" spans="1:10" ht="33.75">
      <c r="A91" s="56" t="s">
        <v>94</v>
      </c>
      <c r="B91" s="54" t="s">
        <v>10</v>
      </c>
      <c r="C91" s="59" t="s">
        <v>28</v>
      </c>
      <c r="D91" s="59" t="s">
        <v>44</v>
      </c>
      <c r="E91" s="400" t="s">
        <v>99</v>
      </c>
      <c r="F91" s="401"/>
      <c r="G91" s="54" t="s">
        <v>89</v>
      </c>
      <c r="H91" s="98">
        <f t="shared" si="6"/>
        <v>100</v>
      </c>
      <c r="I91" s="98">
        <f t="shared" si="6"/>
        <v>50</v>
      </c>
      <c r="J91" s="98">
        <f t="shared" si="6"/>
        <v>50</v>
      </c>
    </row>
    <row r="92" spans="1:10" ht="33.75">
      <c r="A92" s="56" t="s">
        <v>90</v>
      </c>
      <c r="B92" s="54" t="s">
        <v>10</v>
      </c>
      <c r="C92" s="59" t="s">
        <v>28</v>
      </c>
      <c r="D92" s="59" t="s">
        <v>44</v>
      </c>
      <c r="E92" s="400" t="s">
        <v>99</v>
      </c>
      <c r="F92" s="401"/>
      <c r="G92" s="54" t="s">
        <v>60</v>
      </c>
      <c r="H92" s="98">
        <f>'пр 4'!H91</f>
        <v>100</v>
      </c>
      <c r="I92" s="98">
        <f>'пр 4'!I91</f>
        <v>50</v>
      </c>
      <c r="J92" s="98">
        <f>'пр 4'!J91</f>
        <v>50</v>
      </c>
    </row>
    <row r="93" spans="1:10" ht="12.75">
      <c r="A93" s="76" t="s">
        <v>52</v>
      </c>
      <c r="B93" s="66" t="s">
        <v>10</v>
      </c>
      <c r="C93" s="67" t="s">
        <v>28</v>
      </c>
      <c r="D93" s="67" t="s">
        <v>51</v>
      </c>
      <c r="E93" s="432" t="s">
        <v>80</v>
      </c>
      <c r="F93" s="418"/>
      <c r="G93" s="89" t="s">
        <v>61</v>
      </c>
      <c r="H93" s="97">
        <f aca="true" t="shared" si="7" ref="H93:J99">H94</f>
        <v>500</v>
      </c>
      <c r="I93" s="97">
        <f t="shared" si="7"/>
        <v>600</v>
      </c>
      <c r="J93" s="97">
        <f t="shared" si="7"/>
        <v>600</v>
      </c>
    </row>
    <row r="94" spans="1:10" ht="25.5">
      <c r="A94" s="88" t="s">
        <v>79</v>
      </c>
      <c r="B94" s="6">
        <v>716</v>
      </c>
      <c r="C94" s="67" t="s">
        <v>28</v>
      </c>
      <c r="D94" s="67" t="s">
        <v>51</v>
      </c>
      <c r="E94" s="400" t="s">
        <v>84</v>
      </c>
      <c r="F94" s="401"/>
      <c r="G94" s="6" t="s">
        <v>61</v>
      </c>
      <c r="H94" s="98">
        <f t="shared" si="7"/>
        <v>500</v>
      </c>
      <c r="I94" s="98">
        <f t="shared" si="7"/>
        <v>600</v>
      </c>
      <c r="J94" s="98">
        <f t="shared" si="7"/>
        <v>600</v>
      </c>
    </row>
    <row r="95" spans="1:10" ht="36.75" customHeight="1">
      <c r="A95" s="88" t="s">
        <v>83</v>
      </c>
      <c r="B95" s="6">
        <v>716</v>
      </c>
      <c r="C95" s="67" t="s">
        <v>28</v>
      </c>
      <c r="D95" s="67" t="s">
        <v>51</v>
      </c>
      <c r="E95" s="400" t="s">
        <v>84</v>
      </c>
      <c r="F95" s="401"/>
      <c r="G95" s="6" t="s">
        <v>61</v>
      </c>
      <c r="H95" s="98">
        <f t="shared" si="7"/>
        <v>500</v>
      </c>
      <c r="I95" s="98">
        <f t="shared" si="7"/>
        <v>600</v>
      </c>
      <c r="J95" s="98">
        <f t="shared" si="7"/>
        <v>600</v>
      </c>
    </row>
    <row r="96" spans="1:10" ht="40.5" customHeight="1">
      <c r="A96" s="26" t="s">
        <v>46</v>
      </c>
      <c r="B96" s="6">
        <v>716</v>
      </c>
      <c r="C96" s="67" t="s">
        <v>28</v>
      </c>
      <c r="D96" s="67" t="s">
        <v>51</v>
      </c>
      <c r="E96" s="400" t="s">
        <v>84</v>
      </c>
      <c r="F96" s="401"/>
      <c r="G96" s="6" t="s">
        <v>61</v>
      </c>
      <c r="H96" s="98">
        <f t="shared" si="7"/>
        <v>500</v>
      </c>
      <c r="I96" s="98">
        <f t="shared" si="7"/>
        <v>600</v>
      </c>
      <c r="J96" s="98">
        <f t="shared" si="7"/>
        <v>600</v>
      </c>
    </row>
    <row r="97" spans="1:10" ht="33.75">
      <c r="A97" s="8" t="s">
        <v>138</v>
      </c>
      <c r="B97" s="6">
        <v>716</v>
      </c>
      <c r="C97" s="67" t="s">
        <v>28</v>
      </c>
      <c r="D97" s="67" t="s">
        <v>51</v>
      </c>
      <c r="E97" s="400" t="s">
        <v>100</v>
      </c>
      <c r="F97" s="401"/>
      <c r="G97" s="6" t="s">
        <v>61</v>
      </c>
      <c r="H97" s="98">
        <f t="shared" si="7"/>
        <v>500</v>
      </c>
      <c r="I97" s="98">
        <f t="shared" si="7"/>
        <v>600</v>
      </c>
      <c r="J97" s="98">
        <f t="shared" si="7"/>
        <v>600</v>
      </c>
    </row>
    <row r="98" spans="1:10" ht="22.5">
      <c r="A98" s="70" t="s">
        <v>87</v>
      </c>
      <c r="B98" s="69" t="s">
        <v>10</v>
      </c>
      <c r="C98" s="67" t="s">
        <v>28</v>
      </c>
      <c r="D98" s="67" t="s">
        <v>51</v>
      </c>
      <c r="E98" s="400" t="s">
        <v>100</v>
      </c>
      <c r="F98" s="401"/>
      <c r="G98" s="66" t="s">
        <v>13</v>
      </c>
      <c r="H98" s="97">
        <f t="shared" si="7"/>
        <v>500</v>
      </c>
      <c r="I98" s="97">
        <f t="shared" si="7"/>
        <v>600</v>
      </c>
      <c r="J98" s="97">
        <f t="shared" si="7"/>
        <v>600</v>
      </c>
    </row>
    <row r="99" spans="1:10" ht="33.75">
      <c r="A99" s="56" t="s">
        <v>94</v>
      </c>
      <c r="B99" s="54" t="s">
        <v>10</v>
      </c>
      <c r="C99" s="67" t="s">
        <v>28</v>
      </c>
      <c r="D99" s="67" t="s">
        <v>51</v>
      </c>
      <c r="E99" s="400" t="s">
        <v>100</v>
      </c>
      <c r="F99" s="401"/>
      <c r="G99" s="54" t="s">
        <v>89</v>
      </c>
      <c r="H99" s="98">
        <f t="shared" si="7"/>
        <v>500</v>
      </c>
      <c r="I99" s="98">
        <f t="shared" si="7"/>
        <v>600</v>
      </c>
      <c r="J99" s="98">
        <f t="shared" si="7"/>
        <v>600</v>
      </c>
    </row>
    <row r="100" spans="1:10" ht="33.75">
      <c r="A100" s="56" t="s">
        <v>90</v>
      </c>
      <c r="B100" s="54" t="s">
        <v>10</v>
      </c>
      <c r="C100" s="67" t="s">
        <v>28</v>
      </c>
      <c r="D100" s="67" t="s">
        <v>51</v>
      </c>
      <c r="E100" s="400" t="s">
        <v>100</v>
      </c>
      <c r="F100" s="401"/>
      <c r="G100" s="54" t="s">
        <v>60</v>
      </c>
      <c r="H100" s="98">
        <f>'пр 4'!H99</f>
        <v>500</v>
      </c>
      <c r="I100" s="98">
        <f>'пр 4'!I99</f>
        <v>600</v>
      </c>
      <c r="J100" s="98">
        <f>'пр 4'!J99</f>
        <v>600</v>
      </c>
    </row>
    <row r="101" spans="1:10" ht="12.75">
      <c r="A101" s="73" t="s">
        <v>45</v>
      </c>
      <c r="B101" s="79" t="s">
        <v>10</v>
      </c>
      <c r="C101" s="79" t="s">
        <v>16</v>
      </c>
      <c r="D101" s="80"/>
      <c r="E101" s="400"/>
      <c r="F101" s="401"/>
      <c r="G101" s="59"/>
      <c r="H101" s="97">
        <f>H103+H109</f>
        <v>36600</v>
      </c>
      <c r="I101" s="97">
        <f>I103+I109</f>
        <v>36600</v>
      </c>
      <c r="J101" s="97">
        <f>J103+J109</f>
        <v>22579.68</v>
      </c>
    </row>
    <row r="102" spans="1:10" ht="25.5">
      <c r="A102" s="88" t="s">
        <v>101</v>
      </c>
      <c r="B102" s="6">
        <v>716</v>
      </c>
      <c r="C102" s="80" t="s">
        <v>16</v>
      </c>
      <c r="D102" s="80" t="s">
        <v>44</v>
      </c>
      <c r="E102" s="400" t="s">
        <v>102</v>
      </c>
      <c r="F102" s="401"/>
      <c r="G102" s="6" t="s">
        <v>61</v>
      </c>
      <c r="H102" s="98">
        <f>H103</f>
        <v>36600</v>
      </c>
      <c r="I102" s="98">
        <f aca="true" t="shared" si="8" ref="I102:J104">I103</f>
        <v>36600</v>
      </c>
      <c r="J102" s="98">
        <f t="shared" si="8"/>
        <v>22579.68</v>
      </c>
    </row>
    <row r="103" spans="1:10" ht="89.25">
      <c r="A103" s="73" t="s">
        <v>70</v>
      </c>
      <c r="B103" s="65" t="s">
        <v>10</v>
      </c>
      <c r="C103" s="83" t="s">
        <v>16</v>
      </c>
      <c r="D103" s="83" t="s">
        <v>44</v>
      </c>
      <c r="E103" s="400" t="s">
        <v>102</v>
      </c>
      <c r="F103" s="401"/>
      <c r="G103" s="83"/>
      <c r="H103" s="99">
        <f>H104</f>
        <v>36600</v>
      </c>
      <c r="I103" s="99">
        <f t="shared" si="8"/>
        <v>36600</v>
      </c>
      <c r="J103" s="99">
        <f t="shared" si="8"/>
        <v>22579.68</v>
      </c>
    </row>
    <row r="104" spans="1:10" ht="127.5">
      <c r="A104" s="84" t="s">
        <v>56</v>
      </c>
      <c r="B104" s="57" t="s">
        <v>10</v>
      </c>
      <c r="C104" s="58" t="s">
        <v>16</v>
      </c>
      <c r="D104" s="58" t="s">
        <v>44</v>
      </c>
      <c r="E104" s="400" t="s">
        <v>103</v>
      </c>
      <c r="F104" s="402"/>
      <c r="G104" s="83"/>
      <c r="H104" s="98">
        <f>H105</f>
        <v>36600</v>
      </c>
      <c r="I104" s="98">
        <f t="shared" si="8"/>
        <v>36600</v>
      </c>
      <c r="J104" s="98">
        <f t="shared" si="8"/>
        <v>22579.68</v>
      </c>
    </row>
    <row r="105" spans="1:10" ht="21.75" customHeight="1">
      <c r="A105" s="70" t="s">
        <v>87</v>
      </c>
      <c r="B105" s="54" t="s">
        <v>10</v>
      </c>
      <c r="C105" s="59" t="s">
        <v>16</v>
      </c>
      <c r="D105" s="59" t="s">
        <v>44</v>
      </c>
      <c r="E105" s="400" t="s">
        <v>103</v>
      </c>
      <c r="F105" s="402"/>
      <c r="G105" s="59"/>
      <c r="H105" s="98">
        <f>SUM(H106)</f>
        <v>36600</v>
      </c>
      <c r="I105" s="98">
        <f>SUM(I106)</f>
        <v>36600</v>
      </c>
      <c r="J105" s="98">
        <f>SUM(J106)</f>
        <v>22579.68</v>
      </c>
    </row>
    <row r="106" spans="1:10" ht="40.5" customHeight="1">
      <c r="A106" s="56" t="s">
        <v>94</v>
      </c>
      <c r="B106" s="54" t="s">
        <v>10</v>
      </c>
      <c r="C106" s="59" t="s">
        <v>16</v>
      </c>
      <c r="D106" s="59" t="s">
        <v>44</v>
      </c>
      <c r="E106" s="400" t="s">
        <v>103</v>
      </c>
      <c r="F106" s="402"/>
      <c r="G106" s="66" t="s">
        <v>13</v>
      </c>
      <c r="H106" s="98">
        <f aca="true" t="shared" si="9" ref="H106:J107">H107</f>
        <v>36600</v>
      </c>
      <c r="I106" s="98">
        <f t="shared" si="9"/>
        <v>36600</v>
      </c>
      <c r="J106" s="98">
        <f t="shared" si="9"/>
        <v>22579.68</v>
      </c>
    </row>
    <row r="107" spans="1:10" s="46" customFormat="1" ht="34.5" customHeight="1">
      <c r="A107" s="56" t="s">
        <v>90</v>
      </c>
      <c r="B107" s="54" t="s">
        <v>10</v>
      </c>
      <c r="C107" s="59" t="s">
        <v>16</v>
      </c>
      <c r="D107" s="59" t="s">
        <v>44</v>
      </c>
      <c r="E107" s="400" t="s">
        <v>103</v>
      </c>
      <c r="F107" s="402"/>
      <c r="G107" s="54" t="s">
        <v>89</v>
      </c>
      <c r="H107" s="98">
        <f t="shared" si="9"/>
        <v>36600</v>
      </c>
      <c r="I107" s="98">
        <f t="shared" si="9"/>
        <v>36600</v>
      </c>
      <c r="J107" s="98">
        <f t="shared" si="9"/>
        <v>22579.68</v>
      </c>
    </row>
    <row r="108" spans="1:10" s="46" customFormat="1" ht="34.5" customHeight="1">
      <c r="A108" s="56" t="s">
        <v>90</v>
      </c>
      <c r="B108" s="54" t="s">
        <v>10</v>
      </c>
      <c r="C108" s="59" t="s">
        <v>16</v>
      </c>
      <c r="D108" s="59" t="s">
        <v>44</v>
      </c>
      <c r="E108" s="400" t="s">
        <v>103</v>
      </c>
      <c r="F108" s="402"/>
      <c r="G108" s="54" t="s">
        <v>60</v>
      </c>
      <c r="H108" s="98">
        <f>'пр 4'!H107</f>
        <v>36600</v>
      </c>
      <c r="I108" s="98">
        <f>'пр 4'!I107</f>
        <v>36600</v>
      </c>
      <c r="J108" s="98">
        <f>'пр 4'!J107</f>
        <v>22579.68</v>
      </c>
    </row>
    <row r="109" spans="1:10" ht="24.75" customHeight="1">
      <c r="A109" s="78" t="s">
        <v>55</v>
      </c>
      <c r="B109" s="66" t="s">
        <v>10</v>
      </c>
      <c r="C109" s="67" t="s">
        <v>16</v>
      </c>
      <c r="D109" s="67" t="s">
        <v>25</v>
      </c>
      <c r="E109" s="432" t="s">
        <v>80</v>
      </c>
      <c r="F109" s="418"/>
      <c r="G109" s="82" t="s">
        <v>61</v>
      </c>
      <c r="H109" s="97">
        <f aca="true" t="shared" si="10" ref="H109:J115">H110</f>
        <v>0</v>
      </c>
      <c r="I109" s="97">
        <f t="shared" si="10"/>
        <v>0</v>
      </c>
      <c r="J109" s="97">
        <f t="shared" si="10"/>
        <v>0</v>
      </c>
    </row>
    <row r="110" spans="1:10" ht="26.25" customHeight="1">
      <c r="A110" s="88" t="s">
        <v>79</v>
      </c>
      <c r="B110" s="6">
        <v>716</v>
      </c>
      <c r="C110" s="58" t="s">
        <v>16</v>
      </c>
      <c r="D110" s="58" t="s">
        <v>25</v>
      </c>
      <c r="E110" s="400" t="s">
        <v>84</v>
      </c>
      <c r="F110" s="401"/>
      <c r="G110" s="6" t="s">
        <v>61</v>
      </c>
      <c r="H110" s="98">
        <f t="shared" si="10"/>
        <v>0</v>
      </c>
      <c r="I110" s="98">
        <f t="shared" si="10"/>
        <v>0</v>
      </c>
      <c r="J110" s="98">
        <f t="shared" si="10"/>
        <v>0</v>
      </c>
    </row>
    <row r="111" spans="1:10" ht="38.25" customHeight="1">
      <c r="A111" s="88" t="s">
        <v>83</v>
      </c>
      <c r="B111" s="6">
        <v>716</v>
      </c>
      <c r="C111" s="58" t="s">
        <v>16</v>
      </c>
      <c r="D111" s="58" t="s">
        <v>25</v>
      </c>
      <c r="E111" s="400" t="s">
        <v>84</v>
      </c>
      <c r="F111" s="401"/>
      <c r="G111" s="6" t="s">
        <v>61</v>
      </c>
      <c r="H111" s="98">
        <f t="shared" si="10"/>
        <v>0</v>
      </c>
      <c r="I111" s="98">
        <f t="shared" si="10"/>
        <v>0</v>
      </c>
      <c r="J111" s="98">
        <f t="shared" si="10"/>
        <v>0</v>
      </c>
    </row>
    <row r="112" spans="1:10" ht="39.75" customHeight="1">
      <c r="A112" s="26" t="s">
        <v>46</v>
      </c>
      <c r="B112" s="6">
        <v>716</v>
      </c>
      <c r="C112" s="58" t="s">
        <v>16</v>
      </c>
      <c r="D112" s="58" t="s">
        <v>25</v>
      </c>
      <c r="E112" s="400" t="s">
        <v>75</v>
      </c>
      <c r="F112" s="401"/>
      <c r="G112" s="6" t="s">
        <v>61</v>
      </c>
      <c r="H112" s="98">
        <f t="shared" si="10"/>
        <v>0</v>
      </c>
      <c r="I112" s="98">
        <f t="shared" si="10"/>
        <v>0</v>
      </c>
      <c r="J112" s="98">
        <f t="shared" si="10"/>
        <v>0</v>
      </c>
    </row>
    <row r="113" spans="1:10" s="40" customFormat="1" ht="24" customHeight="1">
      <c r="A113" s="26" t="s">
        <v>53</v>
      </c>
      <c r="B113" s="6">
        <v>716</v>
      </c>
      <c r="C113" s="58" t="s">
        <v>16</v>
      </c>
      <c r="D113" s="58" t="s">
        <v>25</v>
      </c>
      <c r="E113" s="400" t="s">
        <v>104</v>
      </c>
      <c r="F113" s="401"/>
      <c r="G113" s="6" t="s">
        <v>61</v>
      </c>
      <c r="H113" s="98">
        <f t="shared" si="10"/>
        <v>0</v>
      </c>
      <c r="I113" s="98">
        <f t="shared" si="10"/>
        <v>0</v>
      </c>
      <c r="J113" s="98">
        <f t="shared" si="10"/>
        <v>0</v>
      </c>
    </row>
    <row r="114" spans="1:10" s="40" customFormat="1" ht="27" customHeight="1">
      <c r="A114" s="70" t="s">
        <v>87</v>
      </c>
      <c r="B114" s="69" t="s">
        <v>10</v>
      </c>
      <c r="C114" s="58" t="s">
        <v>16</v>
      </c>
      <c r="D114" s="58" t="s">
        <v>25</v>
      </c>
      <c r="E114" s="400" t="s">
        <v>104</v>
      </c>
      <c r="F114" s="401"/>
      <c r="G114" s="66" t="s">
        <v>13</v>
      </c>
      <c r="H114" s="97">
        <f t="shared" si="10"/>
        <v>0</v>
      </c>
      <c r="I114" s="97">
        <f t="shared" si="10"/>
        <v>0</v>
      </c>
      <c r="J114" s="97">
        <f t="shared" si="10"/>
        <v>0</v>
      </c>
    </row>
    <row r="115" spans="1:10" s="40" customFormat="1" ht="37.5" customHeight="1">
      <c r="A115" s="56" t="s">
        <v>94</v>
      </c>
      <c r="B115" s="54" t="s">
        <v>10</v>
      </c>
      <c r="C115" s="58" t="s">
        <v>16</v>
      </c>
      <c r="D115" s="58" t="s">
        <v>25</v>
      </c>
      <c r="E115" s="400" t="s">
        <v>104</v>
      </c>
      <c r="F115" s="401"/>
      <c r="G115" s="54" t="s">
        <v>89</v>
      </c>
      <c r="H115" s="98">
        <f t="shared" si="10"/>
        <v>0</v>
      </c>
      <c r="I115" s="98">
        <f t="shared" si="10"/>
        <v>0</v>
      </c>
      <c r="J115" s="98">
        <f t="shared" si="10"/>
        <v>0</v>
      </c>
    </row>
    <row r="116" spans="1:10" s="40" customFormat="1" ht="37.5" customHeight="1">
      <c r="A116" s="56" t="s">
        <v>90</v>
      </c>
      <c r="B116" s="54" t="s">
        <v>10</v>
      </c>
      <c r="C116" s="58" t="s">
        <v>16</v>
      </c>
      <c r="D116" s="58" t="s">
        <v>25</v>
      </c>
      <c r="E116" s="400" t="s">
        <v>104</v>
      </c>
      <c r="F116" s="401"/>
      <c r="G116" s="54" t="s">
        <v>60</v>
      </c>
      <c r="H116" s="98">
        <f>'пр 4'!H115</f>
        <v>0</v>
      </c>
      <c r="I116" s="98">
        <f>'пр 4'!I115</f>
        <v>0</v>
      </c>
      <c r="J116" s="98">
        <f>'пр 4'!J115</f>
        <v>0</v>
      </c>
    </row>
    <row r="117" spans="1:10" s="40" customFormat="1" ht="18.75" customHeight="1">
      <c r="A117" s="81" t="s">
        <v>29</v>
      </c>
      <c r="B117" s="66" t="s">
        <v>10</v>
      </c>
      <c r="C117" s="67" t="s">
        <v>31</v>
      </c>
      <c r="D117" s="75"/>
      <c r="E117" s="400"/>
      <c r="F117" s="401"/>
      <c r="G117" s="87"/>
      <c r="H117" s="97">
        <f>H118+H126+H139</f>
        <v>4503.928</v>
      </c>
      <c r="I117" s="97">
        <f>I118+I126+I139</f>
        <v>3904.928</v>
      </c>
      <c r="J117" s="97">
        <f>J118+J126+J139</f>
        <v>3905.928</v>
      </c>
    </row>
    <row r="118" spans="1:10" s="40" customFormat="1" ht="15" customHeight="1">
      <c r="A118" s="81" t="s">
        <v>30</v>
      </c>
      <c r="B118" s="66" t="s">
        <v>10</v>
      </c>
      <c r="C118" s="67" t="s">
        <v>31</v>
      </c>
      <c r="D118" s="67" t="s">
        <v>8</v>
      </c>
      <c r="E118" s="432" t="s">
        <v>80</v>
      </c>
      <c r="F118" s="418"/>
      <c r="G118" s="67" t="s">
        <v>61</v>
      </c>
      <c r="H118" s="97">
        <f aca="true" t="shared" si="11" ref="H118:J124">H119</f>
        <v>572</v>
      </c>
      <c r="I118" s="97">
        <f t="shared" si="11"/>
        <v>72</v>
      </c>
      <c r="J118" s="97">
        <f t="shared" si="11"/>
        <v>72</v>
      </c>
    </row>
    <row r="119" spans="1:10" s="40" customFormat="1" ht="28.5" customHeight="1">
      <c r="A119" s="88" t="s">
        <v>79</v>
      </c>
      <c r="B119" s="6">
        <v>716</v>
      </c>
      <c r="C119" s="67" t="s">
        <v>31</v>
      </c>
      <c r="D119" s="67" t="s">
        <v>8</v>
      </c>
      <c r="E119" s="400" t="s">
        <v>84</v>
      </c>
      <c r="F119" s="401"/>
      <c r="G119" s="6" t="s">
        <v>61</v>
      </c>
      <c r="H119" s="98">
        <f t="shared" si="11"/>
        <v>572</v>
      </c>
      <c r="I119" s="98">
        <f t="shared" si="11"/>
        <v>72</v>
      </c>
      <c r="J119" s="98">
        <f t="shared" si="11"/>
        <v>72</v>
      </c>
    </row>
    <row r="120" spans="1:10" s="40" customFormat="1" ht="37.5" customHeight="1">
      <c r="A120" s="88" t="s">
        <v>83</v>
      </c>
      <c r="B120" s="6">
        <v>716</v>
      </c>
      <c r="C120" s="67" t="s">
        <v>31</v>
      </c>
      <c r="D120" s="67" t="s">
        <v>8</v>
      </c>
      <c r="E120" s="400" t="s">
        <v>84</v>
      </c>
      <c r="F120" s="401"/>
      <c r="G120" s="6" t="s">
        <v>61</v>
      </c>
      <c r="H120" s="98">
        <f t="shared" si="11"/>
        <v>572</v>
      </c>
      <c r="I120" s="98">
        <f t="shared" si="11"/>
        <v>72</v>
      </c>
      <c r="J120" s="98">
        <f t="shared" si="11"/>
        <v>72</v>
      </c>
    </row>
    <row r="121" spans="1:10" ht="38.25">
      <c r="A121" s="26" t="s">
        <v>46</v>
      </c>
      <c r="B121" s="6">
        <v>716</v>
      </c>
      <c r="C121" s="67" t="s">
        <v>31</v>
      </c>
      <c r="D121" s="67" t="s">
        <v>8</v>
      </c>
      <c r="E121" s="400" t="s">
        <v>75</v>
      </c>
      <c r="F121" s="401"/>
      <c r="G121" s="6" t="s">
        <v>61</v>
      </c>
      <c r="H121" s="98">
        <f t="shared" si="11"/>
        <v>572</v>
      </c>
      <c r="I121" s="98">
        <f t="shared" si="11"/>
        <v>72</v>
      </c>
      <c r="J121" s="98">
        <f t="shared" si="11"/>
        <v>72</v>
      </c>
    </row>
    <row r="122" spans="1:10" ht="24.75" customHeight="1">
      <c r="A122" s="8" t="s">
        <v>141</v>
      </c>
      <c r="B122" s="6">
        <v>716</v>
      </c>
      <c r="C122" s="67" t="s">
        <v>31</v>
      </c>
      <c r="D122" s="67" t="s">
        <v>8</v>
      </c>
      <c r="E122" s="400" t="s">
        <v>105</v>
      </c>
      <c r="F122" s="401"/>
      <c r="G122" s="6" t="s">
        <v>61</v>
      </c>
      <c r="H122" s="98">
        <f t="shared" si="11"/>
        <v>572</v>
      </c>
      <c r="I122" s="98">
        <f t="shared" si="11"/>
        <v>72</v>
      </c>
      <c r="J122" s="98">
        <f t="shared" si="11"/>
        <v>72</v>
      </c>
    </row>
    <row r="123" spans="1:10" ht="27.75" customHeight="1">
      <c r="A123" s="70" t="s">
        <v>87</v>
      </c>
      <c r="B123" s="69" t="s">
        <v>10</v>
      </c>
      <c r="C123" s="67" t="s">
        <v>31</v>
      </c>
      <c r="D123" s="67" t="s">
        <v>8</v>
      </c>
      <c r="E123" s="400" t="s">
        <v>105</v>
      </c>
      <c r="F123" s="401"/>
      <c r="G123" s="66" t="s">
        <v>13</v>
      </c>
      <c r="H123" s="97">
        <f t="shared" si="11"/>
        <v>572</v>
      </c>
      <c r="I123" s="97">
        <f t="shared" si="11"/>
        <v>72</v>
      </c>
      <c r="J123" s="97">
        <f t="shared" si="11"/>
        <v>72</v>
      </c>
    </row>
    <row r="124" spans="1:10" ht="34.5" customHeight="1">
      <c r="A124" s="56" t="s">
        <v>94</v>
      </c>
      <c r="B124" s="54" t="s">
        <v>10</v>
      </c>
      <c r="C124" s="67" t="s">
        <v>31</v>
      </c>
      <c r="D124" s="67" t="s">
        <v>8</v>
      </c>
      <c r="E124" s="400" t="s">
        <v>105</v>
      </c>
      <c r="F124" s="401"/>
      <c r="G124" s="54" t="s">
        <v>89</v>
      </c>
      <c r="H124" s="98">
        <f t="shared" si="11"/>
        <v>572</v>
      </c>
      <c r="I124" s="98">
        <f t="shared" si="11"/>
        <v>72</v>
      </c>
      <c r="J124" s="98">
        <f t="shared" si="11"/>
        <v>72</v>
      </c>
    </row>
    <row r="125" spans="1:10" ht="38.25" customHeight="1">
      <c r="A125" s="56" t="s">
        <v>90</v>
      </c>
      <c r="B125" s="54" t="s">
        <v>10</v>
      </c>
      <c r="C125" s="67" t="s">
        <v>31</v>
      </c>
      <c r="D125" s="67" t="s">
        <v>8</v>
      </c>
      <c r="E125" s="400" t="s">
        <v>105</v>
      </c>
      <c r="F125" s="401"/>
      <c r="G125" s="54" t="s">
        <v>60</v>
      </c>
      <c r="H125" s="98">
        <f>'пр 4'!H124</f>
        <v>572</v>
      </c>
      <c r="I125" s="98">
        <f>'пр 4'!I124</f>
        <v>72</v>
      </c>
      <c r="J125" s="98">
        <f>'пр 4'!J124</f>
        <v>72</v>
      </c>
    </row>
    <row r="126" spans="1:10" ht="21" customHeight="1">
      <c r="A126" s="70" t="s">
        <v>32</v>
      </c>
      <c r="B126" s="69" t="s">
        <v>10</v>
      </c>
      <c r="C126" s="67" t="s">
        <v>31</v>
      </c>
      <c r="D126" s="67" t="s">
        <v>9</v>
      </c>
      <c r="E126" s="432" t="s">
        <v>80</v>
      </c>
      <c r="F126" s="437"/>
      <c r="G126" s="54"/>
      <c r="H126" s="97">
        <f>H127+H134</f>
        <v>0</v>
      </c>
      <c r="I126" s="97">
        <f>I127+I134</f>
        <v>0</v>
      </c>
      <c r="J126" s="97">
        <f>J127+J134</f>
        <v>0</v>
      </c>
    </row>
    <row r="127" spans="1:10" ht="27.75" customHeight="1">
      <c r="A127" s="88" t="s">
        <v>79</v>
      </c>
      <c r="B127" s="6">
        <v>716</v>
      </c>
      <c r="C127" s="67" t="s">
        <v>31</v>
      </c>
      <c r="D127" s="67" t="s">
        <v>9</v>
      </c>
      <c r="E127" s="400" t="s">
        <v>84</v>
      </c>
      <c r="F127" s="402"/>
      <c r="G127" s="54" t="s">
        <v>61</v>
      </c>
      <c r="H127" s="98">
        <f aca="true" t="shared" si="12" ref="H127:J132">H128</f>
        <v>0</v>
      </c>
      <c r="I127" s="98">
        <f t="shared" si="12"/>
        <v>0</v>
      </c>
      <c r="J127" s="98">
        <f t="shared" si="12"/>
        <v>0</v>
      </c>
    </row>
    <row r="128" spans="1:10" ht="38.25" customHeight="1">
      <c r="A128" s="88" t="s">
        <v>83</v>
      </c>
      <c r="B128" s="6">
        <v>716</v>
      </c>
      <c r="C128" s="67" t="s">
        <v>31</v>
      </c>
      <c r="D128" s="67" t="s">
        <v>9</v>
      </c>
      <c r="E128" s="400" t="s">
        <v>84</v>
      </c>
      <c r="F128" s="402"/>
      <c r="G128" s="54" t="s">
        <v>61</v>
      </c>
      <c r="H128" s="98">
        <f t="shared" si="12"/>
        <v>0</v>
      </c>
      <c r="I128" s="98">
        <f t="shared" si="12"/>
        <v>0</v>
      </c>
      <c r="J128" s="98">
        <f t="shared" si="12"/>
        <v>0</v>
      </c>
    </row>
    <row r="129" spans="1:10" ht="38.25" customHeight="1">
      <c r="A129" s="26" t="s">
        <v>46</v>
      </c>
      <c r="B129" s="6">
        <v>716</v>
      </c>
      <c r="C129" s="67" t="s">
        <v>31</v>
      </c>
      <c r="D129" s="67" t="s">
        <v>9</v>
      </c>
      <c r="E129" s="400" t="s">
        <v>75</v>
      </c>
      <c r="F129" s="402"/>
      <c r="G129" s="54" t="s">
        <v>61</v>
      </c>
      <c r="H129" s="98">
        <f t="shared" si="12"/>
        <v>0</v>
      </c>
      <c r="I129" s="98">
        <f t="shared" si="12"/>
        <v>0</v>
      </c>
      <c r="J129" s="98">
        <f t="shared" si="12"/>
        <v>0</v>
      </c>
    </row>
    <row r="130" spans="1:10" ht="24" customHeight="1">
      <c r="A130" s="8" t="s">
        <v>142</v>
      </c>
      <c r="B130" s="6">
        <v>716</v>
      </c>
      <c r="C130" s="67" t="s">
        <v>31</v>
      </c>
      <c r="D130" s="67" t="s">
        <v>9</v>
      </c>
      <c r="E130" s="400" t="s">
        <v>137</v>
      </c>
      <c r="F130" s="402"/>
      <c r="G130" s="54" t="s">
        <v>61</v>
      </c>
      <c r="H130" s="98">
        <f t="shared" si="12"/>
        <v>0</v>
      </c>
      <c r="I130" s="98">
        <f t="shared" si="12"/>
        <v>0</v>
      </c>
      <c r="J130" s="98">
        <f t="shared" si="12"/>
        <v>0</v>
      </c>
    </row>
    <row r="131" spans="1:10" ht="25.5" customHeight="1">
      <c r="A131" s="70" t="s">
        <v>87</v>
      </c>
      <c r="B131" s="69" t="s">
        <v>10</v>
      </c>
      <c r="C131" s="67" t="s">
        <v>31</v>
      </c>
      <c r="D131" s="67" t="s">
        <v>9</v>
      </c>
      <c r="E131" s="400" t="s">
        <v>137</v>
      </c>
      <c r="F131" s="402"/>
      <c r="G131" s="54" t="s">
        <v>13</v>
      </c>
      <c r="H131" s="98">
        <f t="shared" si="12"/>
        <v>0</v>
      </c>
      <c r="I131" s="98">
        <f t="shared" si="12"/>
        <v>0</v>
      </c>
      <c r="J131" s="98">
        <f t="shared" si="12"/>
        <v>0</v>
      </c>
    </row>
    <row r="132" spans="1:10" ht="38.25" customHeight="1">
      <c r="A132" s="56" t="s">
        <v>94</v>
      </c>
      <c r="B132" s="54" t="s">
        <v>10</v>
      </c>
      <c r="C132" s="67" t="s">
        <v>31</v>
      </c>
      <c r="D132" s="67" t="s">
        <v>9</v>
      </c>
      <c r="E132" s="400" t="s">
        <v>137</v>
      </c>
      <c r="F132" s="402"/>
      <c r="G132" s="54" t="s">
        <v>89</v>
      </c>
      <c r="H132" s="98">
        <f t="shared" si="12"/>
        <v>0</v>
      </c>
      <c r="I132" s="98">
        <f t="shared" si="12"/>
        <v>0</v>
      </c>
      <c r="J132" s="98">
        <f t="shared" si="12"/>
        <v>0</v>
      </c>
    </row>
    <row r="133" spans="1:10" ht="38.25" customHeight="1">
      <c r="A133" s="56" t="s">
        <v>90</v>
      </c>
      <c r="B133" s="54" t="s">
        <v>10</v>
      </c>
      <c r="C133" s="67" t="s">
        <v>31</v>
      </c>
      <c r="D133" s="67" t="s">
        <v>9</v>
      </c>
      <c r="E133" s="400" t="s">
        <v>137</v>
      </c>
      <c r="F133" s="402"/>
      <c r="G133" s="54" t="s">
        <v>60</v>
      </c>
      <c r="H133" s="98">
        <f>'пр 4'!H132</f>
        <v>0</v>
      </c>
      <c r="I133" s="98">
        <f>'пр 4'!I132</f>
        <v>0</v>
      </c>
      <c r="J133" s="98">
        <f>'пр 4'!J132</f>
        <v>0</v>
      </c>
    </row>
    <row r="134" spans="1:10" ht="38.25" customHeight="1">
      <c r="A134" s="109" t="s">
        <v>162</v>
      </c>
      <c r="B134" s="16">
        <v>716</v>
      </c>
      <c r="C134" s="67" t="s">
        <v>31</v>
      </c>
      <c r="D134" s="67" t="s">
        <v>9</v>
      </c>
      <c r="E134" s="432" t="s">
        <v>163</v>
      </c>
      <c r="F134" s="437"/>
      <c r="G134" s="66"/>
      <c r="H134" s="97">
        <f aca="true" t="shared" si="13" ref="H134:J137">H135</f>
        <v>0</v>
      </c>
      <c r="I134" s="97">
        <f t="shared" si="13"/>
        <v>0</v>
      </c>
      <c r="J134" s="97">
        <f t="shared" si="13"/>
        <v>0</v>
      </c>
    </row>
    <row r="135" spans="1:10" ht="38.25" customHeight="1">
      <c r="A135" s="70" t="s">
        <v>162</v>
      </c>
      <c r="B135" s="69" t="s">
        <v>10</v>
      </c>
      <c r="C135" s="67" t="s">
        <v>31</v>
      </c>
      <c r="D135" s="67" t="s">
        <v>9</v>
      </c>
      <c r="E135" s="400" t="s">
        <v>164</v>
      </c>
      <c r="F135" s="402"/>
      <c r="G135" s="66"/>
      <c r="H135" s="97">
        <f t="shared" si="13"/>
        <v>0</v>
      </c>
      <c r="I135" s="97">
        <f t="shared" si="13"/>
        <v>0</v>
      </c>
      <c r="J135" s="97">
        <f t="shared" si="13"/>
        <v>0</v>
      </c>
    </row>
    <row r="136" spans="1:10" ht="38.25" customHeight="1">
      <c r="A136" s="70" t="s">
        <v>87</v>
      </c>
      <c r="B136" s="69" t="s">
        <v>10</v>
      </c>
      <c r="C136" s="67" t="s">
        <v>31</v>
      </c>
      <c r="D136" s="67" t="s">
        <v>9</v>
      </c>
      <c r="E136" s="400" t="s">
        <v>164</v>
      </c>
      <c r="F136" s="402"/>
      <c r="G136" s="54" t="s">
        <v>13</v>
      </c>
      <c r="H136" s="98">
        <f t="shared" si="13"/>
        <v>0</v>
      </c>
      <c r="I136" s="98">
        <f t="shared" si="13"/>
        <v>0</v>
      </c>
      <c r="J136" s="98">
        <f t="shared" si="13"/>
        <v>0</v>
      </c>
    </row>
    <row r="137" spans="1:10" ht="38.25" customHeight="1">
      <c r="A137" s="56" t="s">
        <v>94</v>
      </c>
      <c r="B137" s="54" t="s">
        <v>10</v>
      </c>
      <c r="C137" s="67" t="s">
        <v>31</v>
      </c>
      <c r="D137" s="67" t="s">
        <v>9</v>
      </c>
      <c r="E137" s="400" t="s">
        <v>164</v>
      </c>
      <c r="F137" s="402"/>
      <c r="G137" s="54" t="s">
        <v>89</v>
      </c>
      <c r="H137" s="98">
        <f t="shared" si="13"/>
        <v>0</v>
      </c>
      <c r="I137" s="98">
        <f t="shared" si="13"/>
        <v>0</v>
      </c>
      <c r="J137" s="98">
        <f t="shared" si="13"/>
        <v>0</v>
      </c>
    </row>
    <row r="138" spans="1:10" ht="38.25" customHeight="1">
      <c r="A138" s="56" t="s">
        <v>165</v>
      </c>
      <c r="B138" s="54" t="s">
        <v>10</v>
      </c>
      <c r="C138" s="67" t="s">
        <v>31</v>
      </c>
      <c r="D138" s="67" t="s">
        <v>9</v>
      </c>
      <c r="E138" s="400" t="s">
        <v>164</v>
      </c>
      <c r="F138" s="402"/>
      <c r="G138" s="54" t="s">
        <v>166</v>
      </c>
      <c r="H138" s="98">
        <f>'пр 4'!H137</f>
        <v>0</v>
      </c>
      <c r="I138" s="98">
        <f>'пр 4'!I137</f>
        <v>0</v>
      </c>
      <c r="J138" s="98">
        <f>'пр 4'!J137</f>
        <v>0</v>
      </c>
    </row>
    <row r="139" spans="1:10" ht="18" customHeight="1">
      <c r="A139" s="81" t="s">
        <v>33</v>
      </c>
      <c r="B139" s="66" t="s">
        <v>10</v>
      </c>
      <c r="C139" s="67" t="s">
        <v>31</v>
      </c>
      <c r="D139" s="67" t="s">
        <v>28</v>
      </c>
      <c r="E139" s="432" t="s">
        <v>80</v>
      </c>
      <c r="F139" s="418"/>
      <c r="G139" s="67"/>
      <c r="H139" s="97">
        <f>H140+H149+H157+H161</f>
        <v>3931.928</v>
      </c>
      <c r="I139" s="97">
        <f>I140+I149+I157+I161</f>
        <v>3832.928</v>
      </c>
      <c r="J139" s="97">
        <f>J140+J149+J157+J161</f>
        <v>3833.928</v>
      </c>
    </row>
    <row r="140" spans="1:10" ht="20.25" customHeight="1">
      <c r="A140" s="81" t="s">
        <v>34</v>
      </c>
      <c r="B140" s="66" t="s">
        <v>10</v>
      </c>
      <c r="C140" s="67" t="s">
        <v>31</v>
      </c>
      <c r="D140" s="67" t="s">
        <v>28</v>
      </c>
      <c r="E140" s="432" t="s">
        <v>80</v>
      </c>
      <c r="F140" s="418"/>
      <c r="G140" s="67" t="s">
        <v>61</v>
      </c>
      <c r="H140" s="97">
        <f aca="true" t="shared" si="14" ref="H140:J145">H141</f>
        <v>800</v>
      </c>
      <c r="I140" s="97">
        <f t="shared" si="14"/>
        <v>800</v>
      </c>
      <c r="J140" s="97">
        <f t="shared" si="14"/>
        <v>800</v>
      </c>
    </row>
    <row r="141" spans="1:10" ht="24.75" customHeight="1">
      <c r="A141" s="88" t="s">
        <v>79</v>
      </c>
      <c r="B141" s="6">
        <v>716</v>
      </c>
      <c r="C141" s="67" t="s">
        <v>31</v>
      </c>
      <c r="D141" s="67" t="s">
        <v>28</v>
      </c>
      <c r="E141" s="400" t="s">
        <v>84</v>
      </c>
      <c r="F141" s="401"/>
      <c r="G141" s="6" t="s">
        <v>61</v>
      </c>
      <c r="H141" s="98">
        <f t="shared" si="14"/>
        <v>800</v>
      </c>
      <c r="I141" s="98">
        <f t="shared" si="14"/>
        <v>800</v>
      </c>
      <c r="J141" s="98">
        <f t="shared" si="14"/>
        <v>800</v>
      </c>
    </row>
    <row r="142" spans="1:10" ht="39" customHeight="1">
      <c r="A142" s="88" t="s">
        <v>83</v>
      </c>
      <c r="B142" s="6">
        <v>716</v>
      </c>
      <c r="C142" s="67" t="s">
        <v>31</v>
      </c>
      <c r="D142" s="67" t="s">
        <v>28</v>
      </c>
      <c r="E142" s="400" t="s">
        <v>84</v>
      </c>
      <c r="F142" s="401"/>
      <c r="G142" s="6" t="s">
        <v>61</v>
      </c>
      <c r="H142" s="98">
        <f t="shared" si="14"/>
        <v>800</v>
      </c>
      <c r="I142" s="98">
        <f t="shared" si="14"/>
        <v>800</v>
      </c>
      <c r="J142" s="98">
        <f t="shared" si="14"/>
        <v>800</v>
      </c>
    </row>
    <row r="143" spans="1:10" ht="24.75" customHeight="1">
      <c r="A143" s="26" t="s">
        <v>46</v>
      </c>
      <c r="B143" s="6">
        <v>716</v>
      </c>
      <c r="C143" s="67" t="s">
        <v>31</v>
      </c>
      <c r="D143" s="67" t="s">
        <v>28</v>
      </c>
      <c r="E143" s="400" t="s">
        <v>75</v>
      </c>
      <c r="F143" s="401"/>
      <c r="G143" s="6" t="s">
        <v>61</v>
      </c>
      <c r="H143" s="98">
        <f t="shared" si="14"/>
        <v>800</v>
      </c>
      <c r="I143" s="98">
        <f t="shared" si="14"/>
        <v>800</v>
      </c>
      <c r="J143" s="98">
        <f t="shared" si="14"/>
        <v>800</v>
      </c>
    </row>
    <row r="144" spans="1:10" ht="24.75" customHeight="1">
      <c r="A144" s="8" t="s">
        <v>34</v>
      </c>
      <c r="B144" s="6">
        <v>716</v>
      </c>
      <c r="C144" s="67" t="s">
        <v>31</v>
      </c>
      <c r="D144" s="67" t="s">
        <v>28</v>
      </c>
      <c r="E144" s="400" t="s">
        <v>106</v>
      </c>
      <c r="F144" s="401"/>
      <c r="G144" s="6" t="s">
        <v>61</v>
      </c>
      <c r="H144" s="98">
        <f t="shared" si="14"/>
        <v>800</v>
      </c>
      <c r="I144" s="98">
        <f t="shared" si="14"/>
        <v>800</v>
      </c>
      <c r="J144" s="98">
        <f t="shared" si="14"/>
        <v>800</v>
      </c>
    </row>
    <row r="145" spans="1:10" ht="24.75" customHeight="1">
      <c r="A145" s="70" t="s">
        <v>87</v>
      </c>
      <c r="B145" s="69" t="s">
        <v>10</v>
      </c>
      <c r="C145" s="67" t="s">
        <v>31</v>
      </c>
      <c r="D145" s="67" t="s">
        <v>28</v>
      </c>
      <c r="E145" s="400" t="s">
        <v>106</v>
      </c>
      <c r="F145" s="401"/>
      <c r="G145" s="66" t="s">
        <v>13</v>
      </c>
      <c r="H145" s="97">
        <f t="shared" si="14"/>
        <v>800</v>
      </c>
      <c r="I145" s="97">
        <f t="shared" si="14"/>
        <v>800</v>
      </c>
      <c r="J145" s="97">
        <f t="shared" si="14"/>
        <v>800</v>
      </c>
    </row>
    <row r="146" spans="1:10" ht="36" customHeight="1">
      <c r="A146" s="56" t="s">
        <v>94</v>
      </c>
      <c r="B146" s="54" t="s">
        <v>10</v>
      </c>
      <c r="C146" s="67" t="s">
        <v>31</v>
      </c>
      <c r="D146" s="67" t="s">
        <v>28</v>
      </c>
      <c r="E146" s="400" t="s">
        <v>106</v>
      </c>
      <c r="F146" s="401"/>
      <c r="G146" s="54" t="s">
        <v>89</v>
      </c>
      <c r="H146" s="98">
        <f>H147+H148</f>
        <v>800</v>
      </c>
      <c r="I146" s="98">
        <f>I147+I148</f>
        <v>800</v>
      </c>
      <c r="J146" s="98">
        <f>J147+J148</f>
        <v>800</v>
      </c>
    </row>
    <row r="147" spans="1:10" ht="34.5" customHeight="1">
      <c r="A147" s="56" t="s">
        <v>90</v>
      </c>
      <c r="B147" s="54" t="s">
        <v>10</v>
      </c>
      <c r="C147" s="67" t="s">
        <v>31</v>
      </c>
      <c r="D147" s="67" t="s">
        <v>28</v>
      </c>
      <c r="E147" s="400" t="s">
        <v>106</v>
      </c>
      <c r="F147" s="401"/>
      <c r="G147" s="54" t="s">
        <v>60</v>
      </c>
      <c r="H147" s="98">
        <f>'пр 4'!H151</f>
        <v>500</v>
      </c>
      <c r="I147" s="98">
        <f>'пр 4'!I151</f>
        <v>500</v>
      </c>
      <c r="J147" s="98">
        <f>'пр 4'!J151</f>
        <v>500</v>
      </c>
    </row>
    <row r="148" spans="1:10" ht="20.25" customHeight="1">
      <c r="A148" s="56" t="s">
        <v>145</v>
      </c>
      <c r="B148" s="54" t="s">
        <v>10</v>
      </c>
      <c r="C148" s="67" t="s">
        <v>31</v>
      </c>
      <c r="D148" s="67" t="s">
        <v>28</v>
      </c>
      <c r="E148" s="400" t="s">
        <v>106</v>
      </c>
      <c r="F148" s="401"/>
      <c r="G148" s="54" t="s">
        <v>144</v>
      </c>
      <c r="H148" s="98">
        <f>'пр 4'!H152</f>
        <v>300</v>
      </c>
      <c r="I148" s="98">
        <f>'пр 4'!I152</f>
        <v>300</v>
      </c>
      <c r="J148" s="98">
        <f>'пр 4'!J152</f>
        <v>300</v>
      </c>
    </row>
    <row r="149" spans="1:10" ht="24.75" customHeight="1">
      <c r="A149" s="81" t="s">
        <v>35</v>
      </c>
      <c r="B149" s="66" t="s">
        <v>10</v>
      </c>
      <c r="C149" s="67" t="s">
        <v>31</v>
      </c>
      <c r="D149" s="67" t="s">
        <v>28</v>
      </c>
      <c r="E149" s="432" t="s">
        <v>80</v>
      </c>
      <c r="F149" s="418"/>
      <c r="G149" s="67"/>
      <c r="H149" s="97">
        <f aca="true" t="shared" si="15" ref="H149:J159">H150</f>
        <v>2172</v>
      </c>
      <c r="I149" s="97">
        <f t="shared" si="15"/>
        <v>2072</v>
      </c>
      <c r="J149" s="97">
        <f t="shared" si="15"/>
        <v>2072</v>
      </c>
    </row>
    <row r="150" spans="1:10" ht="24.75" customHeight="1">
      <c r="A150" s="88" t="s">
        <v>79</v>
      </c>
      <c r="B150" s="6">
        <v>716</v>
      </c>
      <c r="C150" s="67" t="s">
        <v>31</v>
      </c>
      <c r="D150" s="67" t="s">
        <v>28</v>
      </c>
      <c r="E150" s="400" t="s">
        <v>84</v>
      </c>
      <c r="F150" s="401"/>
      <c r="G150" s="6" t="s">
        <v>61</v>
      </c>
      <c r="H150" s="98">
        <f t="shared" si="15"/>
        <v>2172</v>
      </c>
      <c r="I150" s="98">
        <f t="shared" si="15"/>
        <v>2072</v>
      </c>
      <c r="J150" s="98">
        <f t="shared" si="15"/>
        <v>2072</v>
      </c>
    </row>
    <row r="151" spans="1:10" ht="38.25" customHeight="1">
      <c r="A151" s="88" t="s">
        <v>83</v>
      </c>
      <c r="B151" s="6">
        <v>716</v>
      </c>
      <c r="C151" s="67" t="s">
        <v>31</v>
      </c>
      <c r="D151" s="67" t="s">
        <v>28</v>
      </c>
      <c r="E151" s="400" t="s">
        <v>84</v>
      </c>
      <c r="F151" s="401"/>
      <c r="G151" s="6" t="s">
        <v>61</v>
      </c>
      <c r="H151" s="98">
        <f t="shared" si="15"/>
        <v>2172</v>
      </c>
      <c r="I151" s="98">
        <f t="shared" si="15"/>
        <v>2072</v>
      </c>
      <c r="J151" s="98">
        <f t="shared" si="15"/>
        <v>2072</v>
      </c>
    </row>
    <row r="152" spans="1:10" ht="36" customHeight="1">
      <c r="A152" s="26" t="s">
        <v>46</v>
      </c>
      <c r="B152" s="6">
        <v>716</v>
      </c>
      <c r="C152" s="67" t="s">
        <v>31</v>
      </c>
      <c r="D152" s="67" t="s">
        <v>28</v>
      </c>
      <c r="E152" s="400" t="s">
        <v>75</v>
      </c>
      <c r="F152" s="401"/>
      <c r="G152" s="6" t="s">
        <v>61</v>
      </c>
      <c r="H152" s="98">
        <f t="shared" si="15"/>
        <v>2172</v>
      </c>
      <c r="I152" s="98">
        <f t="shared" si="15"/>
        <v>2072</v>
      </c>
      <c r="J152" s="98">
        <f t="shared" si="15"/>
        <v>2072</v>
      </c>
    </row>
    <row r="153" spans="1:10" ht="27" customHeight="1">
      <c r="A153" s="8" t="s">
        <v>35</v>
      </c>
      <c r="B153" s="6">
        <v>716</v>
      </c>
      <c r="C153" s="67" t="s">
        <v>31</v>
      </c>
      <c r="D153" s="67" t="s">
        <v>28</v>
      </c>
      <c r="E153" s="400" t="s">
        <v>107</v>
      </c>
      <c r="F153" s="401"/>
      <c r="G153" s="6" t="s">
        <v>61</v>
      </c>
      <c r="H153" s="98">
        <f>H154</f>
        <v>2172</v>
      </c>
      <c r="I153" s="98">
        <f t="shared" si="15"/>
        <v>2072</v>
      </c>
      <c r="J153" s="98">
        <f t="shared" si="15"/>
        <v>2072</v>
      </c>
    </row>
    <row r="154" spans="1:10" ht="27.75" customHeight="1">
      <c r="A154" s="70" t="s">
        <v>87</v>
      </c>
      <c r="B154" s="69" t="s">
        <v>10</v>
      </c>
      <c r="C154" s="67" t="s">
        <v>31</v>
      </c>
      <c r="D154" s="67" t="s">
        <v>28</v>
      </c>
      <c r="E154" s="400" t="s">
        <v>107</v>
      </c>
      <c r="F154" s="401"/>
      <c r="G154" s="66" t="s">
        <v>13</v>
      </c>
      <c r="H154" s="97">
        <f t="shared" si="15"/>
        <v>2172</v>
      </c>
      <c r="I154" s="97">
        <f t="shared" si="15"/>
        <v>2072</v>
      </c>
      <c r="J154" s="97">
        <f t="shared" si="15"/>
        <v>2072</v>
      </c>
    </row>
    <row r="155" spans="1:10" ht="33.75" customHeight="1">
      <c r="A155" s="56" t="s">
        <v>94</v>
      </c>
      <c r="B155" s="54" t="s">
        <v>10</v>
      </c>
      <c r="C155" s="67" t="s">
        <v>31</v>
      </c>
      <c r="D155" s="67" t="s">
        <v>28</v>
      </c>
      <c r="E155" s="400" t="s">
        <v>107</v>
      </c>
      <c r="F155" s="401"/>
      <c r="G155" s="54" t="s">
        <v>89</v>
      </c>
      <c r="H155" s="98">
        <f t="shared" si="15"/>
        <v>2172</v>
      </c>
      <c r="I155" s="98">
        <f t="shared" si="15"/>
        <v>2072</v>
      </c>
      <c r="J155" s="98">
        <f t="shared" si="15"/>
        <v>2072</v>
      </c>
    </row>
    <row r="156" spans="1:10" ht="24.75" customHeight="1">
      <c r="A156" s="56" t="s">
        <v>90</v>
      </c>
      <c r="B156" s="54" t="s">
        <v>10</v>
      </c>
      <c r="C156" s="67" t="s">
        <v>31</v>
      </c>
      <c r="D156" s="67" t="s">
        <v>28</v>
      </c>
      <c r="E156" s="400" t="s">
        <v>107</v>
      </c>
      <c r="F156" s="401"/>
      <c r="G156" s="54" t="s">
        <v>60</v>
      </c>
      <c r="H156" s="98">
        <f>'пр 4'!H160</f>
        <v>2172</v>
      </c>
      <c r="I156" s="98">
        <f>'пр 4'!I160</f>
        <v>2072</v>
      </c>
      <c r="J156" s="98">
        <f>'пр 4'!J160</f>
        <v>2072</v>
      </c>
    </row>
    <row r="157" spans="1:10" ht="36" customHeight="1" hidden="1">
      <c r="A157" s="21" t="s">
        <v>134</v>
      </c>
      <c r="B157" s="16">
        <v>716</v>
      </c>
      <c r="C157" s="67" t="s">
        <v>31</v>
      </c>
      <c r="D157" s="67" t="s">
        <v>28</v>
      </c>
      <c r="E157" s="432" t="s">
        <v>133</v>
      </c>
      <c r="F157" s="418"/>
      <c r="G157" s="16" t="s">
        <v>61</v>
      </c>
      <c r="H157" s="97">
        <f>H158</f>
        <v>0</v>
      </c>
      <c r="I157" s="97">
        <f>I158</f>
        <v>1</v>
      </c>
      <c r="J157" s="97">
        <f>J158</f>
        <v>2</v>
      </c>
    </row>
    <row r="158" spans="1:10" ht="24.75" customHeight="1" hidden="1">
      <c r="A158" s="56" t="s">
        <v>87</v>
      </c>
      <c r="B158" s="54" t="s">
        <v>10</v>
      </c>
      <c r="C158" s="58" t="s">
        <v>31</v>
      </c>
      <c r="D158" s="58" t="s">
        <v>28</v>
      </c>
      <c r="E158" s="400" t="s">
        <v>133</v>
      </c>
      <c r="F158" s="402"/>
      <c r="G158" s="57" t="s">
        <v>13</v>
      </c>
      <c r="H158" s="98">
        <f t="shared" si="15"/>
        <v>0</v>
      </c>
      <c r="I158" s="98">
        <f t="shared" si="15"/>
        <v>1</v>
      </c>
      <c r="J158" s="98">
        <f t="shared" si="15"/>
        <v>2</v>
      </c>
    </row>
    <row r="159" spans="1:10" ht="42.75" customHeight="1" hidden="1">
      <c r="A159" s="56" t="s">
        <v>94</v>
      </c>
      <c r="B159" s="54" t="s">
        <v>10</v>
      </c>
      <c r="C159" s="67" t="s">
        <v>31</v>
      </c>
      <c r="D159" s="67" t="s">
        <v>28</v>
      </c>
      <c r="E159" s="400" t="s">
        <v>133</v>
      </c>
      <c r="F159" s="402"/>
      <c r="G159" s="54" t="s">
        <v>89</v>
      </c>
      <c r="H159" s="98">
        <f t="shared" si="15"/>
        <v>0</v>
      </c>
      <c r="I159" s="98">
        <f t="shared" si="15"/>
        <v>1</v>
      </c>
      <c r="J159" s="98">
        <f t="shared" si="15"/>
        <v>2</v>
      </c>
    </row>
    <row r="160" spans="1:10" ht="39.75" customHeight="1" hidden="1">
      <c r="A160" s="56" t="s">
        <v>90</v>
      </c>
      <c r="B160" s="54" t="s">
        <v>10</v>
      </c>
      <c r="C160" s="67" t="s">
        <v>31</v>
      </c>
      <c r="D160" s="67" t="s">
        <v>28</v>
      </c>
      <c r="E160" s="400" t="s">
        <v>133</v>
      </c>
      <c r="F160" s="402"/>
      <c r="G160" s="54" t="s">
        <v>60</v>
      </c>
      <c r="H160" s="98">
        <v>0</v>
      </c>
      <c r="I160" s="98">
        <v>1</v>
      </c>
      <c r="J160" s="98">
        <v>2</v>
      </c>
    </row>
    <row r="161" spans="1:10" s="40" customFormat="1" ht="30.75" customHeight="1">
      <c r="A161" s="109" t="s">
        <v>140</v>
      </c>
      <c r="B161" s="66" t="s">
        <v>10</v>
      </c>
      <c r="C161" s="66" t="s">
        <v>31</v>
      </c>
      <c r="D161" s="66" t="s">
        <v>28</v>
      </c>
      <c r="E161" s="429" t="s">
        <v>126</v>
      </c>
      <c r="F161" s="444"/>
      <c r="G161" s="66" t="s">
        <v>61</v>
      </c>
      <c r="H161" s="97">
        <f>H162</f>
        <v>959.928</v>
      </c>
      <c r="I161" s="97">
        <f aca="true" t="shared" si="16" ref="I161:J163">I162</f>
        <v>959.928</v>
      </c>
      <c r="J161" s="97">
        <f t="shared" si="16"/>
        <v>959.928</v>
      </c>
    </row>
    <row r="162" spans="1:10" s="49" customFormat="1" ht="24.75" customHeight="1">
      <c r="A162" s="70" t="s">
        <v>87</v>
      </c>
      <c r="B162" s="54" t="s">
        <v>10</v>
      </c>
      <c r="C162" s="54" t="s">
        <v>31</v>
      </c>
      <c r="D162" s="54" t="s">
        <v>28</v>
      </c>
      <c r="E162" s="403" t="s">
        <v>126</v>
      </c>
      <c r="F162" s="412"/>
      <c r="G162" s="66" t="s">
        <v>13</v>
      </c>
      <c r="H162" s="98">
        <f>H163</f>
        <v>959.928</v>
      </c>
      <c r="I162" s="98">
        <f t="shared" si="16"/>
        <v>959.928</v>
      </c>
      <c r="J162" s="98">
        <f t="shared" si="16"/>
        <v>959.928</v>
      </c>
    </row>
    <row r="163" spans="1:10" ht="36" customHeight="1">
      <c r="A163" s="56" t="s">
        <v>94</v>
      </c>
      <c r="B163" s="54" t="s">
        <v>10</v>
      </c>
      <c r="C163" s="54" t="s">
        <v>31</v>
      </c>
      <c r="D163" s="54" t="s">
        <v>28</v>
      </c>
      <c r="E163" s="403" t="s">
        <v>126</v>
      </c>
      <c r="F163" s="412"/>
      <c r="G163" s="54" t="s">
        <v>89</v>
      </c>
      <c r="H163" s="98">
        <f>H164</f>
        <v>959.928</v>
      </c>
      <c r="I163" s="98">
        <f t="shared" si="16"/>
        <v>959.928</v>
      </c>
      <c r="J163" s="98">
        <f t="shared" si="16"/>
        <v>959.928</v>
      </c>
    </row>
    <row r="164" spans="1:10" ht="37.5" customHeight="1">
      <c r="A164" s="56" t="s">
        <v>90</v>
      </c>
      <c r="B164" s="54" t="s">
        <v>10</v>
      </c>
      <c r="C164" s="54" t="s">
        <v>31</v>
      </c>
      <c r="D164" s="54" t="s">
        <v>28</v>
      </c>
      <c r="E164" s="403" t="s">
        <v>126</v>
      </c>
      <c r="F164" s="412"/>
      <c r="G164" s="54" t="s">
        <v>60</v>
      </c>
      <c r="H164" s="98">
        <f>'пр 4'!H174</f>
        <v>959.928</v>
      </c>
      <c r="I164" s="98">
        <f>'пр 4'!I174</f>
        <v>959.928</v>
      </c>
      <c r="J164" s="98">
        <f>'пр 4'!J174</f>
        <v>959.928</v>
      </c>
    </row>
    <row r="165" spans="1:10" ht="12.75">
      <c r="A165" s="68" t="s">
        <v>130</v>
      </c>
      <c r="B165" s="66" t="s">
        <v>10</v>
      </c>
      <c r="C165" s="66" t="s">
        <v>37</v>
      </c>
      <c r="D165" s="66"/>
      <c r="E165" s="400"/>
      <c r="F165" s="401"/>
      <c r="G165" s="66"/>
      <c r="H165" s="97">
        <f>H166</f>
        <v>10191.326000000001</v>
      </c>
      <c r="I165" s="97">
        <f>I166</f>
        <v>10445.326000000001</v>
      </c>
      <c r="J165" s="97">
        <f>J166</f>
        <v>10645.326000000001</v>
      </c>
    </row>
    <row r="166" spans="1:10" ht="22.5" customHeight="1">
      <c r="A166" s="68" t="s">
        <v>36</v>
      </c>
      <c r="B166" s="66" t="s">
        <v>10</v>
      </c>
      <c r="C166" s="66" t="s">
        <v>37</v>
      </c>
      <c r="D166" s="66" t="s">
        <v>8</v>
      </c>
      <c r="E166" s="432" t="s">
        <v>80</v>
      </c>
      <c r="F166" s="418"/>
      <c r="G166" s="66"/>
      <c r="H166" s="97">
        <f>H167+H183</f>
        <v>10191.326000000001</v>
      </c>
      <c r="I166" s="97">
        <f>I167+I183</f>
        <v>10445.326000000001</v>
      </c>
      <c r="J166" s="97">
        <f>J167+J183</f>
        <v>10645.326000000001</v>
      </c>
    </row>
    <row r="167" spans="1:10" ht="28.5" customHeight="1">
      <c r="A167" s="88" t="s">
        <v>101</v>
      </c>
      <c r="B167" s="6">
        <v>716</v>
      </c>
      <c r="C167" s="54" t="s">
        <v>37</v>
      </c>
      <c r="D167" s="54" t="s">
        <v>8</v>
      </c>
      <c r="E167" s="408" t="s">
        <v>109</v>
      </c>
      <c r="F167" s="407"/>
      <c r="G167" s="6" t="s">
        <v>61</v>
      </c>
      <c r="H167" s="98">
        <f>H169</f>
        <v>10191.326000000001</v>
      </c>
      <c r="I167" s="98">
        <f>I169</f>
        <v>10445.326000000001</v>
      </c>
      <c r="J167" s="98">
        <f>J169</f>
        <v>10645.326000000001</v>
      </c>
    </row>
    <row r="168" spans="1:10" ht="37.5" customHeight="1">
      <c r="A168" s="88" t="s">
        <v>108</v>
      </c>
      <c r="B168" s="6">
        <v>716</v>
      </c>
      <c r="C168" s="54" t="s">
        <v>37</v>
      </c>
      <c r="D168" s="54" t="s">
        <v>8</v>
      </c>
      <c r="E168" s="408" t="s">
        <v>109</v>
      </c>
      <c r="F168" s="407"/>
      <c r="G168" s="6" t="s">
        <v>61</v>
      </c>
      <c r="H168" s="98">
        <f>H169</f>
        <v>10191.326000000001</v>
      </c>
      <c r="I168" s="98">
        <f>I169</f>
        <v>10445.326000000001</v>
      </c>
      <c r="J168" s="98">
        <f>J169</f>
        <v>10645.326000000001</v>
      </c>
    </row>
    <row r="169" spans="1:10" ht="38.25">
      <c r="A169" s="26" t="s">
        <v>54</v>
      </c>
      <c r="B169" s="5" t="s">
        <v>10</v>
      </c>
      <c r="C169" s="54" t="s">
        <v>37</v>
      </c>
      <c r="D169" s="54" t="s">
        <v>8</v>
      </c>
      <c r="E169" s="408" t="s">
        <v>110</v>
      </c>
      <c r="F169" s="407"/>
      <c r="G169" s="5"/>
      <c r="H169" s="98">
        <f>H170+H173+H176+H180</f>
        <v>10191.326000000001</v>
      </c>
      <c r="I169" s="98">
        <f>I170+I173+I176+I180</f>
        <v>10445.326000000001</v>
      </c>
      <c r="J169" s="98">
        <f>J170+J173+J176+J180</f>
        <v>10645.326000000001</v>
      </c>
    </row>
    <row r="170" spans="1:10" ht="22.5">
      <c r="A170" s="8" t="s">
        <v>85</v>
      </c>
      <c r="B170" s="5" t="s">
        <v>10</v>
      </c>
      <c r="C170" s="54" t="s">
        <v>37</v>
      </c>
      <c r="D170" s="54" t="s">
        <v>8</v>
      </c>
      <c r="E170" s="408" t="s">
        <v>110</v>
      </c>
      <c r="F170" s="407"/>
      <c r="G170" s="5" t="s">
        <v>111</v>
      </c>
      <c r="H170" s="98">
        <f>H172+H171</f>
        <v>8089.326</v>
      </c>
      <c r="I170" s="98">
        <f>I172+I171</f>
        <v>8089.326</v>
      </c>
      <c r="J170" s="98">
        <f>J172+J171</f>
        <v>8089.326</v>
      </c>
    </row>
    <row r="171" spans="1:10" ht="27" customHeight="1">
      <c r="A171" s="56">
        <f>'пр 3'!A141</f>
        <v>0</v>
      </c>
      <c r="B171" s="54" t="s">
        <v>10</v>
      </c>
      <c r="C171" s="54" t="s">
        <v>37</v>
      </c>
      <c r="D171" s="54" t="s">
        <v>8</v>
      </c>
      <c r="E171" s="408" t="s">
        <v>110</v>
      </c>
      <c r="F171" s="407"/>
      <c r="G171" s="54" t="s">
        <v>65</v>
      </c>
      <c r="H171" s="98">
        <f>'пр 4'!H185</f>
        <v>6213</v>
      </c>
      <c r="I171" s="98">
        <f>'пр 4'!I185</f>
        <v>6213</v>
      </c>
      <c r="J171" s="98">
        <f>'пр 4'!J185</f>
        <v>6213</v>
      </c>
    </row>
    <row r="172" spans="1:10" ht="37.5" customHeight="1">
      <c r="A172" s="56">
        <f>'пр 3'!A142</f>
        <v>0</v>
      </c>
      <c r="B172" s="54" t="s">
        <v>10</v>
      </c>
      <c r="C172" s="54" t="s">
        <v>37</v>
      </c>
      <c r="D172" s="54" t="s">
        <v>8</v>
      </c>
      <c r="E172" s="408" t="s">
        <v>110</v>
      </c>
      <c r="F172" s="407"/>
      <c r="G172" s="54" t="s">
        <v>76</v>
      </c>
      <c r="H172" s="98">
        <f>'пр 4'!H186</f>
        <v>1876.326</v>
      </c>
      <c r="I172" s="98">
        <f>'пр 4'!I186</f>
        <v>1876.326</v>
      </c>
      <c r="J172" s="98">
        <f>'пр 4'!J186</f>
        <v>1876.326</v>
      </c>
    </row>
    <row r="173" spans="1:10" ht="22.5">
      <c r="A173" s="56" t="s">
        <v>87</v>
      </c>
      <c r="B173" s="69" t="s">
        <v>10</v>
      </c>
      <c r="C173" s="54" t="s">
        <v>37</v>
      </c>
      <c r="D173" s="54" t="s">
        <v>8</v>
      </c>
      <c r="E173" s="408" t="s">
        <v>110</v>
      </c>
      <c r="F173" s="407"/>
      <c r="G173" s="66" t="s">
        <v>13</v>
      </c>
      <c r="H173" s="97">
        <f>H175</f>
        <v>56</v>
      </c>
      <c r="I173" s="97">
        <f>I175</f>
        <v>56</v>
      </c>
      <c r="J173" s="97">
        <f>J175</f>
        <v>56</v>
      </c>
    </row>
    <row r="174" spans="1:10" ht="33.75">
      <c r="A174" s="56" t="s">
        <v>94</v>
      </c>
      <c r="B174" s="54" t="s">
        <v>10</v>
      </c>
      <c r="C174" s="54" t="s">
        <v>37</v>
      </c>
      <c r="D174" s="54" t="s">
        <v>8</v>
      </c>
      <c r="E174" s="408" t="s">
        <v>110</v>
      </c>
      <c r="F174" s="407"/>
      <c r="G174" s="54" t="s">
        <v>89</v>
      </c>
      <c r="H174" s="98">
        <f>H175</f>
        <v>56</v>
      </c>
      <c r="I174" s="98">
        <f>I175</f>
        <v>56</v>
      </c>
      <c r="J174" s="98">
        <f>J175</f>
        <v>56</v>
      </c>
    </row>
    <row r="175" spans="1:10" ht="22.5">
      <c r="A175" s="95" t="s">
        <v>69</v>
      </c>
      <c r="B175" s="54" t="s">
        <v>10</v>
      </c>
      <c r="C175" s="54" t="s">
        <v>37</v>
      </c>
      <c r="D175" s="54" t="s">
        <v>8</v>
      </c>
      <c r="E175" s="408" t="s">
        <v>110</v>
      </c>
      <c r="F175" s="407"/>
      <c r="G175" s="54" t="s">
        <v>68</v>
      </c>
      <c r="H175" s="98">
        <f>'пр 4'!H189</f>
        <v>56</v>
      </c>
      <c r="I175" s="98">
        <f>'пр 4'!I189</f>
        <v>56</v>
      </c>
      <c r="J175" s="98">
        <f>'пр 4'!J189</f>
        <v>56</v>
      </c>
    </row>
    <row r="176" spans="1:10" ht="26.25" customHeight="1">
      <c r="A176" s="70" t="s">
        <v>87</v>
      </c>
      <c r="B176" s="69" t="s">
        <v>10</v>
      </c>
      <c r="C176" s="54" t="s">
        <v>37</v>
      </c>
      <c r="D176" s="54" t="s">
        <v>8</v>
      </c>
      <c r="E176" s="408" t="s">
        <v>110</v>
      </c>
      <c r="F176" s="407"/>
      <c r="G176" s="66" t="s">
        <v>13</v>
      </c>
      <c r="H176" s="97">
        <f>H177</f>
        <v>2046</v>
      </c>
      <c r="I176" s="97">
        <f>I177</f>
        <v>2300</v>
      </c>
      <c r="J176" s="97">
        <f>J177</f>
        <v>2500</v>
      </c>
    </row>
    <row r="177" spans="1:10" ht="33.75" customHeight="1">
      <c r="A177" s="56" t="s">
        <v>94</v>
      </c>
      <c r="B177" s="54" t="s">
        <v>10</v>
      </c>
      <c r="C177" s="54" t="s">
        <v>37</v>
      </c>
      <c r="D177" s="54" t="s">
        <v>8</v>
      </c>
      <c r="E177" s="408" t="s">
        <v>110</v>
      </c>
      <c r="F177" s="407"/>
      <c r="G177" s="54" t="s">
        <v>89</v>
      </c>
      <c r="H177" s="98">
        <f>H178+H179</f>
        <v>2046</v>
      </c>
      <c r="I177" s="98">
        <f>I178+I179</f>
        <v>2300</v>
      </c>
      <c r="J177" s="98">
        <f>J178+J179</f>
        <v>2500</v>
      </c>
    </row>
    <row r="178" spans="1:10" ht="41.25" customHeight="1">
      <c r="A178" s="56" t="s">
        <v>90</v>
      </c>
      <c r="B178" s="54" t="s">
        <v>10</v>
      </c>
      <c r="C178" s="54" t="s">
        <v>37</v>
      </c>
      <c r="D178" s="54" t="s">
        <v>8</v>
      </c>
      <c r="E178" s="408" t="s">
        <v>110</v>
      </c>
      <c r="F178" s="407"/>
      <c r="G178" s="54" t="s">
        <v>60</v>
      </c>
      <c r="H178" s="98">
        <f>'пр 4'!H192</f>
        <v>1646</v>
      </c>
      <c r="I178" s="98">
        <f>'пр 4'!I192</f>
        <v>1900</v>
      </c>
      <c r="J178" s="98">
        <f>'пр 4'!J192</f>
        <v>2100</v>
      </c>
    </row>
    <row r="179" spans="1:10" ht="22.5" customHeight="1">
      <c r="A179" s="56" t="s">
        <v>145</v>
      </c>
      <c r="B179" s="54" t="s">
        <v>10</v>
      </c>
      <c r="C179" s="54" t="s">
        <v>37</v>
      </c>
      <c r="D179" s="54" t="s">
        <v>8</v>
      </c>
      <c r="E179" s="408" t="s">
        <v>110</v>
      </c>
      <c r="F179" s="407"/>
      <c r="G179" s="54" t="s">
        <v>144</v>
      </c>
      <c r="H179" s="98">
        <f>'пр 4'!H193</f>
        <v>400</v>
      </c>
      <c r="I179" s="98">
        <f>'пр 4'!I193</f>
        <v>400</v>
      </c>
      <c r="J179" s="98">
        <f>'пр 4'!J193</f>
        <v>400</v>
      </c>
    </row>
    <row r="180" spans="1:10" s="40" customFormat="1" ht="22.5" customHeight="1">
      <c r="A180" s="119" t="s">
        <v>150</v>
      </c>
      <c r="B180" s="69" t="s">
        <v>10</v>
      </c>
      <c r="C180" s="69" t="s">
        <v>37</v>
      </c>
      <c r="D180" s="69" t="s">
        <v>8</v>
      </c>
      <c r="E180" s="417" t="s">
        <v>110</v>
      </c>
      <c r="F180" s="418"/>
      <c r="G180" s="69" t="s">
        <v>148</v>
      </c>
      <c r="H180" s="97">
        <f aca="true" t="shared" si="17" ref="H180:J181">H181</f>
        <v>0</v>
      </c>
      <c r="I180" s="97">
        <f t="shared" si="17"/>
        <v>0</v>
      </c>
      <c r="J180" s="97">
        <f t="shared" si="17"/>
        <v>0</v>
      </c>
    </row>
    <row r="181" spans="1:10" ht="22.5" customHeight="1">
      <c r="A181" s="70" t="s">
        <v>62</v>
      </c>
      <c r="B181" s="54" t="s">
        <v>10</v>
      </c>
      <c r="C181" s="54" t="s">
        <v>37</v>
      </c>
      <c r="D181" s="54" t="s">
        <v>8</v>
      </c>
      <c r="E181" s="408" t="s">
        <v>110</v>
      </c>
      <c r="F181" s="407"/>
      <c r="G181" s="54" t="s">
        <v>147</v>
      </c>
      <c r="H181" s="98">
        <f t="shared" si="17"/>
        <v>0</v>
      </c>
      <c r="I181" s="98">
        <f t="shared" si="17"/>
        <v>0</v>
      </c>
      <c r="J181" s="98">
        <f t="shared" si="17"/>
        <v>0</v>
      </c>
    </row>
    <row r="182" spans="1:10" ht="22.5" customHeight="1">
      <c r="A182" s="56" t="s">
        <v>149</v>
      </c>
      <c r="B182" s="54" t="s">
        <v>10</v>
      </c>
      <c r="C182" s="54" t="s">
        <v>37</v>
      </c>
      <c r="D182" s="54" t="s">
        <v>8</v>
      </c>
      <c r="E182" s="408" t="s">
        <v>110</v>
      </c>
      <c r="F182" s="407"/>
      <c r="G182" s="54" t="s">
        <v>146</v>
      </c>
      <c r="H182" s="98">
        <f>'пр 4'!H196</f>
        <v>0</v>
      </c>
      <c r="I182" s="98">
        <f>'пр 4'!I196</f>
        <v>0</v>
      </c>
      <c r="J182" s="98">
        <f>'пр 4'!J196</f>
        <v>0</v>
      </c>
    </row>
    <row r="183" spans="1:10" ht="61.5" customHeight="1">
      <c r="A183" s="119" t="s">
        <v>135</v>
      </c>
      <c r="B183" s="69" t="s">
        <v>10</v>
      </c>
      <c r="C183" s="69" t="s">
        <v>37</v>
      </c>
      <c r="D183" s="69" t="s">
        <v>8</v>
      </c>
      <c r="E183" s="440" t="s">
        <v>136</v>
      </c>
      <c r="F183" s="441"/>
      <c r="G183" s="16" t="s">
        <v>61</v>
      </c>
      <c r="H183" s="97">
        <f>H184</f>
        <v>0</v>
      </c>
      <c r="I183" s="97">
        <f aca="true" t="shared" si="18" ref="I183:J185">I184</f>
        <v>0</v>
      </c>
      <c r="J183" s="97">
        <f t="shared" si="18"/>
        <v>0</v>
      </c>
    </row>
    <row r="184" spans="1:10" ht="27.75" customHeight="1">
      <c r="A184" s="56" t="s">
        <v>87</v>
      </c>
      <c r="B184" s="54" t="s">
        <v>10</v>
      </c>
      <c r="C184" s="54" t="s">
        <v>37</v>
      </c>
      <c r="D184" s="54" t="s">
        <v>8</v>
      </c>
      <c r="E184" s="435" t="s">
        <v>136</v>
      </c>
      <c r="F184" s="436"/>
      <c r="G184" s="57" t="s">
        <v>13</v>
      </c>
      <c r="H184" s="98">
        <f>H185</f>
        <v>0</v>
      </c>
      <c r="I184" s="98">
        <f t="shared" si="18"/>
        <v>0</v>
      </c>
      <c r="J184" s="98">
        <f t="shared" si="18"/>
        <v>0</v>
      </c>
    </row>
    <row r="185" spans="1:10" ht="36.75" customHeight="1">
      <c r="A185" s="56" t="s">
        <v>94</v>
      </c>
      <c r="B185" s="54" t="s">
        <v>10</v>
      </c>
      <c r="C185" s="54" t="s">
        <v>37</v>
      </c>
      <c r="D185" s="54" t="s">
        <v>8</v>
      </c>
      <c r="E185" s="435" t="s">
        <v>136</v>
      </c>
      <c r="F185" s="436"/>
      <c r="G185" s="54" t="s">
        <v>89</v>
      </c>
      <c r="H185" s="98">
        <f>H186</f>
        <v>0</v>
      </c>
      <c r="I185" s="98">
        <f t="shared" si="18"/>
        <v>0</v>
      </c>
      <c r="J185" s="98">
        <f t="shared" si="18"/>
        <v>0</v>
      </c>
    </row>
    <row r="186" spans="1:10" ht="34.5" customHeight="1">
      <c r="A186" s="56" t="s">
        <v>90</v>
      </c>
      <c r="B186" s="54" t="s">
        <v>10</v>
      </c>
      <c r="C186" s="54" t="s">
        <v>37</v>
      </c>
      <c r="D186" s="54" t="s">
        <v>8</v>
      </c>
      <c r="E186" s="435" t="s">
        <v>136</v>
      </c>
      <c r="F186" s="436"/>
      <c r="G186" s="54" t="s">
        <v>60</v>
      </c>
      <c r="H186" s="98">
        <f>'пр 4'!H200</f>
        <v>0</v>
      </c>
      <c r="I186" s="98">
        <f>'пр 4'!I200</f>
        <v>0</v>
      </c>
      <c r="J186" s="98">
        <f>'пр 4'!J200</f>
        <v>0</v>
      </c>
    </row>
    <row r="187" spans="1:10" ht="15" customHeight="1">
      <c r="A187" s="68" t="s">
        <v>115</v>
      </c>
      <c r="B187" s="66" t="s">
        <v>10</v>
      </c>
      <c r="C187" s="66" t="s">
        <v>51</v>
      </c>
      <c r="D187" s="66"/>
      <c r="E187" s="400"/>
      <c r="F187" s="401"/>
      <c r="G187" s="66"/>
      <c r="H187" s="97">
        <f aca="true" t="shared" si="19" ref="H187:J192">H188</f>
        <v>340</v>
      </c>
      <c r="I187" s="97">
        <f t="shared" si="19"/>
        <v>340</v>
      </c>
      <c r="J187" s="97">
        <f t="shared" si="19"/>
        <v>340</v>
      </c>
    </row>
    <row r="188" spans="1:10" ht="15" customHeight="1">
      <c r="A188" s="68" t="s">
        <v>115</v>
      </c>
      <c r="B188" s="66" t="s">
        <v>10</v>
      </c>
      <c r="C188" s="66" t="s">
        <v>51</v>
      </c>
      <c r="D188" s="66" t="s">
        <v>8</v>
      </c>
      <c r="E188" s="432" t="s">
        <v>80</v>
      </c>
      <c r="F188" s="418"/>
      <c r="G188" s="66"/>
      <c r="H188" s="97">
        <f t="shared" si="19"/>
        <v>340</v>
      </c>
      <c r="I188" s="97">
        <f t="shared" si="19"/>
        <v>340</v>
      </c>
      <c r="J188" s="97">
        <f t="shared" si="19"/>
        <v>340</v>
      </c>
    </row>
    <row r="189" spans="1:10" s="55" customFormat="1" ht="15" customHeight="1">
      <c r="A189" s="88" t="s">
        <v>79</v>
      </c>
      <c r="B189" s="6">
        <v>716</v>
      </c>
      <c r="C189" s="67" t="s">
        <v>51</v>
      </c>
      <c r="D189" s="67" t="s">
        <v>8</v>
      </c>
      <c r="E189" s="400" t="s">
        <v>84</v>
      </c>
      <c r="F189" s="402"/>
      <c r="G189" s="6" t="s">
        <v>61</v>
      </c>
      <c r="H189" s="98">
        <f t="shared" si="19"/>
        <v>340</v>
      </c>
      <c r="I189" s="98">
        <f t="shared" si="19"/>
        <v>340</v>
      </c>
      <c r="J189" s="98">
        <f t="shared" si="19"/>
        <v>340</v>
      </c>
    </row>
    <row r="190" spans="1:10" s="55" customFormat="1" ht="38.25" customHeight="1">
      <c r="A190" s="88" t="s">
        <v>83</v>
      </c>
      <c r="B190" s="6">
        <v>716</v>
      </c>
      <c r="C190" s="67" t="s">
        <v>51</v>
      </c>
      <c r="D190" s="67" t="s">
        <v>8</v>
      </c>
      <c r="E190" s="400" t="s">
        <v>84</v>
      </c>
      <c r="F190" s="402"/>
      <c r="G190" s="6" t="s">
        <v>61</v>
      </c>
      <c r="H190" s="98">
        <f t="shared" si="19"/>
        <v>340</v>
      </c>
      <c r="I190" s="98">
        <f t="shared" si="19"/>
        <v>340</v>
      </c>
      <c r="J190" s="98">
        <f t="shared" si="19"/>
        <v>340</v>
      </c>
    </row>
    <row r="191" spans="1:10" s="55" customFormat="1" ht="25.5" customHeight="1">
      <c r="A191" s="26" t="s">
        <v>46</v>
      </c>
      <c r="B191" s="6">
        <v>716</v>
      </c>
      <c r="C191" s="67" t="s">
        <v>51</v>
      </c>
      <c r="D191" s="67" t="s">
        <v>8</v>
      </c>
      <c r="E191" s="400" t="s">
        <v>84</v>
      </c>
      <c r="F191" s="402"/>
      <c r="G191" s="6" t="s">
        <v>61</v>
      </c>
      <c r="H191" s="98">
        <f t="shared" si="19"/>
        <v>340</v>
      </c>
      <c r="I191" s="98">
        <f t="shared" si="19"/>
        <v>340</v>
      </c>
      <c r="J191" s="98">
        <f t="shared" si="19"/>
        <v>340</v>
      </c>
    </row>
    <row r="192" spans="1:10" s="55" customFormat="1" ht="24" customHeight="1">
      <c r="A192" s="26" t="s">
        <v>143</v>
      </c>
      <c r="B192" s="6">
        <v>716</v>
      </c>
      <c r="C192" s="67" t="s">
        <v>51</v>
      </c>
      <c r="D192" s="67" t="s">
        <v>8</v>
      </c>
      <c r="E192" s="400" t="s">
        <v>116</v>
      </c>
      <c r="F192" s="401"/>
      <c r="G192" s="6" t="s">
        <v>61</v>
      </c>
      <c r="H192" s="98">
        <f t="shared" si="19"/>
        <v>340</v>
      </c>
      <c r="I192" s="98">
        <f t="shared" si="19"/>
        <v>340</v>
      </c>
      <c r="J192" s="98">
        <f t="shared" si="19"/>
        <v>340</v>
      </c>
    </row>
    <row r="193" spans="1:10" s="55" customFormat="1" ht="25.5" customHeight="1">
      <c r="A193" s="70" t="s">
        <v>117</v>
      </c>
      <c r="B193" s="69" t="s">
        <v>10</v>
      </c>
      <c r="C193" s="67" t="s">
        <v>51</v>
      </c>
      <c r="D193" s="67" t="s">
        <v>8</v>
      </c>
      <c r="E193" s="400" t="s">
        <v>116</v>
      </c>
      <c r="F193" s="401"/>
      <c r="G193" s="66" t="s">
        <v>18</v>
      </c>
      <c r="H193" s="97">
        <f>H195</f>
        <v>340</v>
      </c>
      <c r="I193" s="97">
        <f>I195</f>
        <v>340</v>
      </c>
      <c r="J193" s="97">
        <f>J195</f>
        <v>340</v>
      </c>
    </row>
    <row r="194" spans="1:10" s="55" customFormat="1" ht="27" customHeight="1">
      <c r="A194" s="26" t="s">
        <v>118</v>
      </c>
      <c r="B194" s="69" t="s">
        <v>10</v>
      </c>
      <c r="C194" s="67" t="s">
        <v>51</v>
      </c>
      <c r="D194" s="67" t="s">
        <v>8</v>
      </c>
      <c r="E194" s="400" t="s">
        <v>116</v>
      </c>
      <c r="F194" s="401"/>
      <c r="G194" s="66" t="s">
        <v>20</v>
      </c>
      <c r="H194" s="98">
        <f>H195</f>
        <v>340</v>
      </c>
      <c r="I194" s="98">
        <f>I195</f>
        <v>340</v>
      </c>
      <c r="J194" s="98">
        <f>J195</f>
        <v>340</v>
      </c>
    </row>
    <row r="195" spans="1:10" s="55" customFormat="1" ht="21" customHeight="1">
      <c r="A195" s="26" t="s">
        <v>120</v>
      </c>
      <c r="B195" s="69" t="s">
        <v>10</v>
      </c>
      <c r="C195" s="67" t="s">
        <v>51</v>
      </c>
      <c r="D195" s="67" t="s">
        <v>8</v>
      </c>
      <c r="E195" s="400" t="s">
        <v>116</v>
      </c>
      <c r="F195" s="401"/>
      <c r="G195" s="66" t="s">
        <v>119</v>
      </c>
      <c r="H195" s="98">
        <f>'пр 4'!H209</f>
        <v>340</v>
      </c>
      <c r="I195" s="98">
        <f>'пр 4'!I209</f>
        <v>340</v>
      </c>
      <c r="J195" s="98">
        <f>'пр 4'!J209</f>
        <v>340</v>
      </c>
    </row>
    <row r="196" spans="1:10" s="55" customFormat="1" ht="30" customHeight="1">
      <c r="A196" s="110" t="s">
        <v>131</v>
      </c>
      <c r="B196" s="111" t="s">
        <v>10</v>
      </c>
      <c r="C196" s="50" t="s">
        <v>42</v>
      </c>
      <c r="D196" s="50" t="s">
        <v>8</v>
      </c>
      <c r="E196" s="438"/>
      <c r="F196" s="439"/>
      <c r="G196" s="112"/>
      <c r="H196" s="113">
        <f aca="true" t="shared" si="20" ref="H196:J197">H197</f>
        <v>16</v>
      </c>
      <c r="I196" s="113">
        <f t="shared" si="20"/>
        <v>16</v>
      </c>
      <c r="J196" s="113">
        <f t="shared" si="20"/>
        <v>16</v>
      </c>
    </row>
    <row r="197" spans="1:10" s="55" customFormat="1" ht="19.5" customHeight="1">
      <c r="A197" s="115" t="s">
        <v>123</v>
      </c>
      <c r="B197" s="111" t="s">
        <v>10</v>
      </c>
      <c r="C197" s="50" t="s">
        <v>42</v>
      </c>
      <c r="D197" s="50" t="s">
        <v>8</v>
      </c>
      <c r="E197" s="442" t="s">
        <v>124</v>
      </c>
      <c r="F197" s="443"/>
      <c r="G197" s="112"/>
      <c r="H197" s="116">
        <f t="shared" si="20"/>
        <v>16</v>
      </c>
      <c r="I197" s="116">
        <f t="shared" si="20"/>
        <v>16</v>
      </c>
      <c r="J197" s="116">
        <f t="shared" si="20"/>
        <v>16</v>
      </c>
    </row>
    <row r="198" spans="1:10" s="55" customFormat="1" ht="18.75" customHeight="1">
      <c r="A198" s="115" t="s">
        <v>123</v>
      </c>
      <c r="B198" s="111" t="s">
        <v>10</v>
      </c>
      <c r="C198" s="50" t="s">
        <v>42</v>
      </c>
      <c r="D198" s="50" t="s">
        <v>8</v>
      </c>
      <c r="E198" s="442" t="s">
        <v>124</v>
      </c>
      <c r="F198" s="443"/>
      <c r="G198" s="112" t="s">
        <v>125</v>
      </c>
      <c r="H198" s="116">
        <f>'пр 4'!H213</f>
        <v>16</v>
      </c>
      <c r="I198" s="116">
        <f>'пр 4'!I213</f>
        <v>16</v>
      </c>
      <c r="J198" s="116">
        <f>'пр 4'!J213</f>
        <v>16</v>
      </c>
    </row>
    <row r="199" spans="1:10" s="55" customFormat="1" ht="33.75" customHeight="1">
      <c r="A199" s="85" t="s">
        <v>132</v>
      </c>
      <c r="B199" s="66" t="s">
        <v>10</v>
      </c>
      <c r="C199" s="67" t="s">
        <v>43</v>
      </c>
      <c r="D199" s="67"/>
      <c r="E199" s="432"/>
      <c r="F199" s="437"/>
      <c r="G199" s="67"/>
      <c r="H199" s="97">
        <f>H200</f>
        <v>219.52822</v>
      </c>
      <c r="I199" s="97">
        <f aca="true" t="shared" si="21" ref="I199:J203">I200</f>
        <v>0</v>
      </c>
      <c r="J199" s="97">
        <f t="shared" si="21"/>
        <v>0</v>
      </c>
    </row>
    <row r="200" spans="1:10" s="114" customFormat="1" ht="30" customHeight="1">
      <c r="A200" s="85" t="s">
        <v>112</v>
      </c>
      <c r="B200" s="66" t="s">
        <v>10</v>
      </c>
      <c r="C200" s="67" t="s">
        <v>43</v>
      </c>
      <c r="D200" s="67" t="s">
        <v>28</v>
      </c>
      <c r="E200" s="432" t="s">
        <v>80</v>
      </c>
      <c r="F200" s="437"/>
      <c r="G200" s="67" t="s">
        <v>61</v>
      </c>
      <c r="H200" s="98">
        <f>H201</f>
        <v>219.52822</v>
      </c>
      <c r="I200" s="98">
        <f t="shared" si="21"/>
        <v>0</v>
      </c>
      <c r="J200" s="98">
        <f t="shared" si="21"/>
        <v>0</v>
      </c>
    </row>
    <row r="201" spans="1:10" s="48" customFormat="1" ht="30" customHeight="1">
      <c r="A201" s="88" t="s">
        <v>79</v>
      </c>
      <c r="B201" s="66" t="s">
        <v>10</v>
      </c>
      <c r="C201" s="67" t="s">
        <v>43</v>
      </c>
      <c r="D201" s="67" t="s">
        <v>28</v>
      </c>
      <c r="E201" s="400" t="s">
        <v>81</v>
      </c>
      <c r="F201" s="402"/>
      <c r="G201" s="67"/>
      <c r="H201" s="98">
        <f>H202</f>
        <v>219.52822</v>
      </c>
      <c r="I201" s="98">
        <f t="shared" si="21"/>
        <v>0</v>
      </c>
      <c r="J201" s="98">
        <f t="shared" si="21"/>
        <v>0</v>
      </c>
    </row>
    <row r="202" spans="1:10" s="48" customFormat="1" ht="38.25" customHeight="1">
      <c r="A202" s="88" t="s">
        <v>83</v>
      </c>
      <c r="B202" s="66" t="s">
        <v>10</v>
      </c>
      <c r="C202" s="67" t="s">
        <v>43</v>
      </c>
      <c r="D202" s="67" t="s">
        <v>28</v>
      </c>
      <c r="E202" s="400" t="s">
        <v>81</v>
      </c>
      <c r="F202" s="401"/>
      <c r="G202" s="67"/>
      <c r="H202" s="98">
        <f>H203</f>
        <v>219.52822</v>
      </c>
      <c r="I202" s="98">
        <f t="shared" si="21"/>
        <v>0</v>
      </c>
      <c r="J202" s="98">
        <f t="shared" si="21"/>
        <v>0</v>
      </c>
    </row>
    <row r="203" spans="1:10" s="55" customFormat="1" ht="21" customHeight="1">
      <c r="A203" s="26" t="s">
        <v>38</v>
      </c>
      <c r="B203" s="54" t="s">
        <v>10</v>
      </c>
      <c r="C203" s="59" t="s">
        <v>43</v>
      </c>
      <c r="D203" s="59" t="s">
        <v>28</v>
      </c>
      <c r="E203" s="400" t="s">
        <v>75</v>
      </c>
      <c r="F203" s="401"/>
      <c r="G203" s="59"/>
      <c r="H203" s="98">
        <f>H204</f>
        <v>219.52822</v>
      </c>
      <c r="I203" s="98">
        <f t="shared" si="21"/>
        <v>0</v>
      </c>
      <c r="J203" s="98">
        <f t="shared" si="21"/>
        <v>0</v>
      </c>
    </row>
    <row r="204" spans="1:10" s="55" customFormat="1" ht="16.5" customHeight="1">
      <c r="A204" s="56" t="s">
        <v>113</v>
      </c>
      <c r="B204" s="54" t="s">
        <v>10</v>
      </c>
      <c r="C204" s="54" t="s">
        <v>43</v>
      </c>
      <c r="D204" s="54" t="s">
        <v>28</v>
      </c>
      <c r="E204" s="400" t="s">
        <v>114</v>
      </c>
      <c r="F204" s="401"/>
      <c r="G204" s="53">
        <v>500</v>
      </c>
      <c r="H204" s="98">
        <f>H205+H206+H207+H208+H209+H210</f>
        <v>219.52822</v>
      </c>
      <c r="I204" s="98">
        <f>I205+I206+I207+I208+I209+I210</f>
        <v>0</v>
      </c>
      <c r="J204" s="98">
        <f>J205+J206+J207+J208+J209+J210</f>
        <v>0</v>
      </c>
    </row>
    <row r="205" spans="1:10" s="55" customFormat="1" ht="26.25" customHeight="1">
      <c r="A205" s="86" t="s">
        <v>39</v>
      </c>
      <c r="B205" s="54" t="s">
        <v>10</v>
      </c>
      <c r="C205" s="54" t="s">
        <v>43</v>
      </c>
      <c r="D205" s="54" t="s">
        <v>28</v>
      </c>
      <c r="E205" s="400" t="s">
        <v>114</v>
      </c>
      <c r="F205" s="401"/>
      <c r="G205" s="53">
        <v>540</v>
      </c>
      <c r="H205" s="98">
        <f>'пр 4'!H220</f>
        <v>219.52822</v>
      </c>
      <c r="I205" s="98">
        <f>'пр 4'!I220</f>
        <v>0</v>
      </c>
      <c r="J205" s="98">
        <f>'пр 4'!J220</f>
        <v>0</v>
      </c>
    </row>
    <row r="206" spans="1:10" s="55" customFormat="1" ht="39" customHeight="1">
      <c r="A206"/>
      <c r="B206"/>
      <c r="C206"/>
      <c r="D206"/>
      <c r="E206"/>
      <c r="F206"/>
      <c r="G206"/>
      <c r="H206" s="39"/>
      <c r="I206" s="39"/>
      <c r="J206" s="39"/>
    </row>
    <row r="207" spans="1:10" s="55" customFormat="1" ht="45.75" customHeight="1">
      <c r="A207"/>
      <c r="B207"/>
      <c r="C207"/>
      <c r="D207"/>
      <c r="E207"/>
      <c r="F207"/>
      <c r="G207"/>
      <c r="H207" s="39"/>
      <c r="I207" s="39"/>
      <c r="J207" s="39"/>
    </row>
    <row r="208" spans="1:10" s="61" customFormat="1" ht="26.25" customHeight="1">
      <c r="A208"/>
      <c r="B208"/>
      <c r="C208"/>
      <c r="D208"/>
      <c r="E208"/>
      <c r="F208"/>
      <c r="G208"/>
      <c r="H208" s="39"/>
      <c r="I208" s="39"/>
      <c r="J208" s="39"/>
    </row>
    <row r="209" spans="1:10" s="61" customFormat="1" ht="24.75" customHeight="1">
      <c r="A209"/>
      <c r="B209"/>
      <c r="C209"/>
      <c r="D209"/>
      <c r="E209"/>
      <c r="F209"/>
      <c r="G209"/>
      <c r="H209" s="39"/>
      <c r="I209" s="39"/>
      <c r="J209" s="39"/>
    </row>
    <row r="210" ht="12.75" customHeight="1"/>
  </sheetData>
  <sheetProtection/>
  <mergeCells count="204">
    <mergeCell ref="E202:F202"/>
    <mergeCell ref="E203:F203"/>
    <mergeCell ref="E204:F204"/>
    <mergeCell ref="E205:F205"/>
    <mergeCell ref="H9:J9"/>
    <mergeCell ref="E134:F134"/>
    <mergeCell ref="E135:F135"/>
    <mergeCell ref="E136:F136"/>
    <mergeCell ref="E137:F137"/>
    <mergeCell ref="E138:F138"/>
    <mergeCell ref="E196:F196"/>
    <mergeCell ref="E197:F197"/>
    <mergeCell ref="E198:F198"/>
    <mergeCell ref="E199:F199"/>
    <mergeCell ref="E200:F200"/>
    <mergeCell ref="E201:F201"/>
    <mergeCell ref="E190:F190"/>
    <mergeCell ref="E191:F191"/>
    <mergeCell ref="E192:F192"/>
    <mergeCell ref="E193:F193"/>
    <mergeCell ref="E194:F194"/>
    <mergeCell ref="E195:F195"/>
    <mergeCell ref="E184:F184"/>
    <mergeCell ref="E185:F185"/>
    <mergeCell ref="E186:F186"/>
    <mergeCell ref="E187:F187"/>
    <mergeCell ref="E188:F188"/>
    <mergeCell ref="E189:F189"/>
    <mergeCell ref="E178:F178"/>
    <mergeCell ref="E179:F179"/>
    <mergeCell ref="E180:F180"/>
    <mergeCell ref="E181:F181"/>
    <mergeCell ref="E182:F182"/>
    <mergeCell ref="E183:F183"/>
    <mergeCell ref="E172:F172"/>
    <mergeCell ref="E173:F173"/>
    <mergeCell ref="E174:F174"/>
    <mergeCell ref="E175:F175"/>
    <mergeCell ref="E176:F176"/>
    <mergeCell ref="E177:F177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54:F154"/>
    <mergeCell ref="E155:F155"/>
    <mergeCell ref="E156:F156"/>
    <mergeCell ref="E157:F157"/>
    <mergeCell ref="E158:F158"/>
    <mergeCell ref="E159:F159"/>
    <mergeCell ref="E148:F148"/>
    <mergeCell ref="E149:F149"/>
    <mergeCell ref="E150:F150"/>
    <mergeCell ref="E151:F151"/>
    <mergeCell ref="E152:F152"/>
    <mergeCell ref="E153:F153"/>
    <mergeCell ref="E142:F142"/>
    <mergeCell ref="E143:F143"/>
    <mergeCell ref="E144:F144"/>
    <mergeCell ref="E145:F145"/>
    <mergeCell ref="E146:F146"/>
    <mergeCell ref="E147:F147"/>
    <mergeCell ref="E131:F131"/>
    <mergeCell ref="E132:F132"/>
    <mergeCell ref="E133:F133"/>
    <mergeCell ref="E139:F139"/>
    <mergeCell ref="E140:F140"/>
    <mergeCell ref="E141:F141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E1:H1"/>
    <mergeCell ref="A2:H2"/>
    <mergeCell ref="A9:A10"/>
    <mergeCell ref="B9:G9"/>
    <mergeCell ref="E10:F10"/>
    <mergeCell ref="A3:J3"/>
    <mergeCell ref="A4:J4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">
      <selection activeCell="I280" sqref="I280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0.125" style="0" customWidth="1"/>
    <col min="9" max="11" width="13.625" style="39" customWidth="1"/>
    <col min="12" max="12" width="12.625" style="0" customWidth="1"/>
  </cols>
  <sheetData>
    <row r="1" spans="5:11" ht="18" customHeight="1">
      <c r="E1" s="475"/>
      <c r="F1" s="475"/>
      <c r="G1" s="475"/>
      <c r="H1" s="475"/>
      <c r="I1" s="475"/>
      <c r="J1" s="2"/>
      <c r="K1" s="117"/>
    </row>
    <row r="2" spans="1:11" ht="13.5" customHeight="1">
      <c r="A2" s="476"/>
      <c r="B2" s="476"/>
      <c r="C2" s="476"/>
      <c r="D2" s="476"/>
      <c r="E2" s="476"/>
      <c r="F2" s="476"/>
      <c r="G2" s="476"/>
      <c r="H2" s="476"/>
      <c r="I2" s="476"/>
      <c r="J2" s="2"/>
      <c r="K2" s="117"/>
    </row>
    <row r="3" spans="1:11" ht="24.75" customHeight="1">
      <c r="A3" s="486" t="s">
        <v>171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1" ht="18.75" customHeight="1">
      <c r="A4" s="479" t="s">
        <v>151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</row>
    <row r="5" spans="1:11" ht="18.75" customHeight="1">
      <c r="A5" s="487" t="s">
        <v>172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</row>
    <row r="6" spans="1:11" ht="18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>
      <c r="A7" s="3"/>
      <c r="B7" s="3"/>
      <c r="C7" s="3"/>
      <c r="D7" s="3"/>
      <c r="E7" s="3"/>
      <c r="F7" s="3"/>
      <c r="G7" s="3"/>
      <c r="H7" s="3"/>
      <c r="I7" s="47"/>
      <c r="J7" s="47"/>
      <c r="K7" s="47"/>
    </row>
    <row r="9" spans="1:11" ht="57" customHeight="1">
      <c r="A9" s="426" t="s">
        <v>0</v>
      </c>
      <c r="B9" s="477" t="s">
        <v>152</v>
      </c>
      <c r="C9" s="477"/>
      <c r="D9" s="477"/>
      <c r="E9" s="477"/>
      <c r="F9" s="477"/>
      <c r="G9" s="477"/>
      <c r="H9" s="124" t="s">
        <v>169</v>
      </c>
      <c r="I9" s="483" t="s">
        <v>153</v>
      </c>
      <c r="J9" s="484"/>
      <c r="K9" s="485"/>
    </row>
    <row r="10" spans="1:11" ht="65.25" customHeight="1">
      <c r="A10" s="426"/>
      <c r="B10" s="43" t="s">
        <v>154</v>
      </c>
      <c r="C10" s="42" t="s">
        <v>155</v>
      </c>
      <c r="D10" s="43" t="s">
        <v>156</v>
      </c>
      <c r="E10" s="430" t="s">
        <v>157</v>
      </c>
      <c r="F10" s="431"/>
      <c r="G10" s="42" t="s">
        <v>158</v>
      </c>
      <c r="H10" s="42" t="s">
        <v>170</v>
      </c>
      <c r="I10" s="122" t="s">
        <v>159</v>
      </c>
      <c r="J10" s="122" t="s">
        <v>160</v>
      </c>
      <c r="K10" s="122" t="s">
        <v>161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406">
        <v>5</v>
      </c>
      <c r="F11" s="407"/>
      <c r="G11" s="1">
        <v>7</v>
      </c>
      <c r="H11" s="1"/>
      <c r="I11" s="38">
        <v>8</v>
      </c>
      <c r="J11" s="38">
        <v>9</v>
      </c>
      <c r="K11" s="38">
        <v>10</v>
      </c>
    </row>
    <row r="12" spans="1:11" ht="12.75">
      <c r="A12" s="24" t="s">
        <v>6</v>
      </c>
      <c r="B12" s="4"/>
      <c r="C12" s="4"/>
      <c r="D12" s="4"/>
      <c r="E12" s="408"/>
      <c r="F12" s="407"/>
      <c r="G12" s="4"/>
      <c r="H12" s="4"/>
      <c r="I12" s="94">
        <f>I13+I107+I157+I220+I139+I274+I120+I260+I270</f>
        <v>73885.309994</v>
      </c>
      <c r="J12" s="94">
        <f>J13+J107+J157+J220+J139+J274+J120+J260+J270</f>
        <v>73426.583774</v>
      </c>
      <c r="K12" s="94">
        <f>K13+K107+K157+K220+K139+K274+K120+K260+K270</f>
        <v>59416.061773999994</v>
      </c>
    </row>
    <row r="13" spans="1:11" ht="29.25" customHeight="1">
      <c r="A13" s="7" t="s">
        <v>7</v>
      </c>
      <c r="B13" s="12">
        <v>716</v>
      </c>
      <c r="C13" s="16" t="s">
        <v>8</v>
      </c>
      <c r="D13" s="20"/>
      <c r="E13" s="408"/>
      <c r="F13" s="407"/>
      <c r="G13" s="20"/>
      <c r="H13" s="20"/>
      <c r="I13" s="97">
        <f>I14+I24+I34+I100+I92</f>
        <v>21231.827773999998</v>
      </c>
      <c r="J13" s="97">
        <f>J14+J24+J34+J100+J92</f>
        <v>21281.827773999998</v>
      </c>
      <c r="K13" s="97">
        <f>K14+K24+K34+K100+K92</f>
        <v>21281.127773999997</v>
      </c>
    </row>
    <row r="14" spans="1:11" ht="51.75" customHeight="1">
      <c r="A14" s="18" t="s">
        <v>127</v>
      </c>
      <c r="B14" s="12">
        <v>716</v>
      </c>
      <c r="C14" s="16" t="s">
        <v>8</v>
      </c>
      <c r="D14" s="16" t="s">
        <v>9</v>
      </c>
      <c r="E14" s="417" t="s">
        <v>80</v>
      </c>
      <c r="F14" s="418"/>
      <c r="G14" s="16" t="s">
        <v>61</v>
      </c>
      <c r="H14" s="16"/>
      <c r="I14" s="97">
        <f>I17</f>
        <v>2342.111814</v>
      </c>
      <c r="J14" s="97">
        <f>J17</f>
        <v>2342.111814</v>
      </c>
      <c r="K14" s="97">
        <f>K17</f>
        <v>2342.111814</v>
      </c>
    </row>
    <row r="15" spans="1:11" ht="27" customHeight="1">
      <c r="A15" s="26" t="s">
        <v>79</v>
      </c>
      <c r="B15" s="1">
        <v>716</v>
      </c>
      <c r="C15" s="6" t="s">
        <v>8</v>
      </c>
      <c r="D15" s="6" t="s">
        <v>9</v>
      </c>
      <c r="E15" s="400" t="s">
        <v>81</v>
      </c>
      <c r="F15" s="401"/>
      <c r="G15" s="6" t="s">
        <v>61</v>
      </c>
      <c r="H15" s="6"/>
      <c r="I15" s="98">
        <f>I17</f>
        <v>2342.111814</v>
      </c>
      <c r="J15" s="98">
        <f>J17</f>
        <v>2342.111814</v>
      </c>
      <c r="K15" s="98">
        <f>K17</f>
        <v>2342.111814</v>
      </c>
    </row>
    <row r="16" spans="1:11" ht="40.5" customHeight="1">
      <c r="A16" s="26" t="s">
        <v>83</v>
      </c>
      <c r="B16" s="1">
        <v>716</v>
      </c>
      <c r="C16" s="6" t="s">
        <v>8</v>
      </c>
      <c r="D16" s="6" t="s">
        <v>9</v>
      </c>
      <c r="E16" s="400" t="s">
        <v>81</v>
      </c>
      <c r="F16" s="401"/>
      <c r="G16" s="6" t="s">
        <v>61</v>
      </c>
      <c r="H16" s="6"/>
      <c r="I16" s="98">
        <f>I17</f>
        <v>2342.111814</v>
      </c>
      <c r="J16" s="98">
        <f aca="true" t="shared" si="0" ref="J16:K18">J17</f>
        <v>2342.111814</v>
      </c>
      <c r="K16" s="98">
        <f t="shared" si="0"/>
        <v>2342.111814</v>
      </c>
    </row>
    <row r="17" spans="1:11" ht="38.25">
      <c r="A17" s="72" t="s">
        <v>46</v>
      </c>
      <c r="B17" s="96">
        <v>716</v>
      </c>
      <c r="C17" s="54" t="s">
        <v>8</v>
      </c>
      <c r="D17" s="54" t="s">
        <v>9</v>
      </c>
      <c r="E17" s="403" t="s">
        <v>75</v>
      </c>
      <c r="F17" s="404"/>
      <c r="G17" s="54" t="s">
        <v>61</v>
      </c>
      <c r="H17" s="54"/>
      <c r="I17" s="98">
        <f>I18</f>
        <v>2342.111814</v>
      </c>
      <c r="J17" s="98">
        <f t="shared" si="0"/>
        <v>2342.111814</v>
      </c>
      <c r="K17" s="98">
        <f t="shared" si="0"/>
        <v>2342.111814</v>
      </c>
    </row>
    <row r="18" spans="1:11" ht="22.5">
      <c r="A18" s="56" t="s">
        <v>47</v>
      </c>
      <c r="B18" s="54" t="s">
        <v>10</v>
      </c>
      <c r="C18" s="54" t="s">
        <v>8</v>
      </c>
      <c r="D18" s="54" t="s">
        <v>9</v>
      </c>
      <c r="E18" s="403" t="s">
        <v>74</v>
      </c>
      <c r="F18" s="404"/>
      <c r="G18" s="54" t="s">
        <v>61</v>
      </c>
      <c r="H18" s="54"/>
      <c r="I18" s="98">
        <f>I19</f>
        <v>2342.111814</v>
      </c>
      <c r="J18" s="98">
        <f t="shared" si="0"/>
        <v>2342.111814</v>
      </c>
      <c r="K18" s="98">
        <f t="shared" si="0"/>
        <v>2342.111814</v>
      </c>
    </row>
    <row r="19" spans="1:11" ht="27.75" customHeight="1">
      <c r="A19" s="56" t="s">
        <v>85</v>
      </c>
      <c r="B19" s="54" t="s">
        <v>10</v>
      </c>
      <c r="C19" s="54" t="s">
        <v>8</v>
      </c>
      <c r="D19" s="54" t="s">
        <v>9</v>
      </c>
      <c r="E19" s="403" t="s">
        <v>74</v>
      </c>
      <c r="F19" s="404"/>
      <c r="G19" s="54" t="s">
        <v>78</v>
      </c>
      <c r="H19" s="54"/>
      <c r="I19" s="98">
        <f>I22+I20</f>
        <v>2342.111814</v>
      </c>
      <c r="J19" s="98">
        <f>J22+J20</f>
        <v>2342.111814</v>
      </c>
      <c r="K19" s="98">
        <f>K22+K20</f>
        <v>2342.111814</v>
      </c>
    </row>
    <row r="20" spans="1:11" s="55" customFormat="1" ht="27" customHeight="1">
      <c r="A20" s="56" t="s">
        <v>86</v>
      </c>
      <c r="B20" s="54" t="s">
        <v>10</v>
      </c>
      <c r="C20" s="54" t="s">
        <v>8</v>
      </c>
      <c r="D20" s="54" t="s">
        <v>9</v>
      </c>
      <c r="E20" s="403" t="s">
        <v>74</v>
      </c>
      <c r="F20" s="404"/>
      <c r="G20" s="54" t="s">
        <v>57</v>
      </c>
      <c r="H20" s="54"/>
      <c r="I20" s="98">
        <f>'пр 4'!H18</f>
        <v>1798.857</v>
      </c>
      <c r="J20" s="98">
        <f>'пр 4'!I18</f>
        <v>1798.857</v>
      </c>
      <c r="K20" s="98">
        <f>'пр 4'!J18</f>
        <v>1798.857</v>
      </c>
    </row>
    <row r="21" spans="1:11" s="131" customFormat="1" ht="19.5" customHeight="1">
      <c r="A21" s="138" t="s">
        <v>180</v>
      </c>
      <c r="B21" s="128" t="s">
        <v>10</v>
      </c>
      <c r="C21" s="128" t="s">
        <v>8</v>
      </c>
      <c r="D21" s="128" t="s">
        <v>9</v>
      </c>
      <c r="E21" s="488" t="s">
        <v>74</v>
      </c>
      <c r="F21" s="489"/>
      <c r="G21" s="128" t="s">
        <v>57</v>
      </c>
      <c r="H21" s="128" t="s">
        <v>173</v>
      </c>
      <c r="I21" s="130">
        <v>1360.629</v>
      </c>
      <c r="J21" s="130">
        <v>1360.629</v>
      </c>
      <c r="K21" s="130">
        <v>1360.629</v>
      </c>
    </row>
    <row r="22" spans="1:11" s="55" customFormat="1" ht="16.5" customHeight="1">
      <c r="A22" s="56" t="s">
        <v>15</v>
      </c>
      <c r="B22" s="54" t="s">
        <v>10</v>
      </c>
      <c r="C22" s="54" t="s">
        <v>8</v>
      </c>
      <c r="D22" s="54" t="s">
        <v>9</v>
      </c>
      <c r="E22" s="403" t="s">
        <v>74</v>
      </c>
      <c r="F22" s="404"/>
      <c r="G22" s="54" t="s">
        <v>77</v>
      </c>
      <c r="H22" s="54"/>
      <c r="I22" s="98">
        <f>'пр 4'!H19</f>
        <v>543.254814</v>
      </c>
      <c r="J22" s="98">
        <f>'пр 4'!I19</f>
        <v>543.254814</v>
      </c>
      <c r="K22" s="98">
        <f>'пр 4'!J19</f>
        <v>543.254814</v>
      </c>
    </row>
    <row r="23" spans="1:11" s="131" customFormat="1" ht="16.5" customHeight="1">
      <c r="A23" s="138" t="s">
        <v>15</v>
      </c>
      <c r="B23" s="128" t="s">
        <v>10</v>
      </c>
      <c r="C23" s="128" t="s">
        <v>8</v>
      </c>
      <c r="D23" s="128" t="s">
        <v>9</v>
      </c>
      <c r="E23" s="488" t="s">
        <v>74</v>
      </c>
      <c r="F23" s="489"/>
      <c r="G23" s="128" t="s">
        <v>77</v>
      </c>
      <c r="H23" s="128" t="s">
        <v>174</v>
      </c>
      <c r="I23" s="130">
        <v>410.91</v>
      </c>
      <c r="J23" s="130">
        <v>410.91</v>
      </c>
      <c r="K23" s="130">
        <v>410.91</v>
      </c>
    </row>
    <row r="24" spans="1:11" s="40" customFormat="1" ht="66.75" customHeight="1">
      <c r="A24" s="52" t="s">
        <v>128</v>
      </c>
      <c r="B24" s="16">
        <v>716</v>
      </c>
      <c r="C24" s="16" t="s">
        <v>8</v>
      </c>
      <c r="D24" s="16" t="s">
        <v>28</v>
      </c>
      <c r="E24" s="432" t="s">
        <v>80</v>
      </c>
      <c r="F24" s="418"/>
      <c r="G24" s="16" t="s">
        <v>61</v>
      </c>
      <c r="H24" s="16"/>
      <c r="I24" s="97">
        <f>I27</f>
        <v>1000</v>
      </c>
      <c r="J24" s="97">
        <f>J27</f>
        <v>1000</v>
      </c>
      <c r="K24" s="97">
        <f>K27</f>
        <v>1000</v>
      </c>
    </row>
    <row r="25" spans="1:11" s="49" customFormat="1" ht="30" customHeight="1">
      <c r="A25" s="88" t="s">
        <v>79</v>
      </c>
      <c r="B25" s="6">
        <v>716</v>
      </c>
      <c r="C25" s="6" t="s">
        <v>8</v>
      </c>
      <c r="D25" s="6" t="s">
        <v>28</v>
      </c>
      <c r="E25" s="408" t="s">
        <v>81</v>
      </c>
      <c r="F25" s="407"/>
      <c r="G25" s="6" t="s">
        <v>61</v>
      </c>
      <c r="H25" s="6"/>
      <c r="I25" s="98">
        <f aca="true" t="shared" si="1" ref="I25:K26">I27</f>
        <v>1000</v>
      </c>
      <c r="J25" s="98">
        <f t="shared" si="1"/>
        <v>1000</v>
      </c>
      <c r="K25" s="98">
        <f t="shared" si="1"/>
        <v>1000</v>
      </c>
    </row>
    <row r="26" spans="1:11" s="49" customFormat="1" ht="42" customHeight="1">
      <c r="A26" s="88" t="s">
        <v>83</v>
      </c>
      <c r="B26" s="6">
        <v>716</v>
      </c>
      <c r="C26" s="6" t="s">
        <v>8</v>
      </c>
      <c r="D26" s="6" t="s">
        <v>28</v>
      </c>
      <c r="E26" s="408" t="s">
        <v>81</v>
      </c>
      <c r="F26" s="407"/>
      <c r="G26" s="6" t="s">
        <v>61</v>
      </c>
      <c r="H26" s="6"/>
      <c r="I26" s="98">
        <f t="shared" si="1"/>
        <v>1000</v>
      </c>
      <c r="J26" s="98">
        <f t="shared" si="1"/>
        <v>1000</v>
      </c>
      <c r="K26" s="98">
        <f t="shared" si="1"/>
        <v>1000</v>
      </c>
    </row>
    <row r="27" spans="1:11" ht="42.75" customHeight="1">
      <c r="A27" s="26" t="s">
        <v>46</v>
      </c>
      <c r="B27" s="6">
        <v>716</v>
      </c>
      <c r="C27" s="6" t="s">
        <v>8</v>
      </c>
      <c r="D27" s="6" t="s">
        <v>28</v>
      </c>
      <c r="E27" s="408" t="s">
        <v>75</v>
      </c>
      <c r="F27" s="407"/>
      <c r="G27" s="6" t="s">
        <v>61</v>
      </c>
      <c r="H27" s="6"/>
      <c r="I27" s="98">
        <f>I28</f>
        <v>1000</v>
      </c>
      <c r="J27" s="98">
        <f>J28</f>
        <v>1000</v>
      </c>
      <c r="K27" s="98">
        <f>K28</f>
        <v>1000</v>
      </c>
    </row>
    <row r="28" spans="1:11" ht="22.5">
      <c r="A28" s="8" t="s">
        <v>47</v>
      </c>
      <c r="B28" s="6">
        <v>716</v>
      </c>
      <c r="C28" s="6" t="s">
        <v>8</v>
      </c>
      <c r="D28" s="6" t="s">
        <v>28</v>
      </c>
      <c r="E28" s="408" t="s">
        <v>74</v>
      </c>
      <c r="F28" s="409"/>
      <c r="G28" s="6" t="s">
        <v>61</v>
      </c>
      <c r="H28" s="6"/>
      <c r="I28" s="98">
        <f>I30</f>
        <v>1000</v>
      </c>
      <c r="J28" s="98">
        <f>J30</f>
        <v>1000</v>
      </c>
      <c r="K28" s="98">
        <f>K30</f>
        <v>1000</v>
      </c>
    </row>
    <row r="29" spans="1:11" ht="33.75" hidden="1">
      <c r="A29" s="8" t="s">
        <v>67</v>
      </c>
      <c r="B29" s="6">
        <v>716</v>
      </c>
      <c r="C29" s="6" t="s">
        <v>8</v>
      </c>
      <c r="D29" s="6" t="s">
        <v>28</v>
      </c>
      <c r="E29" s="408" t="s">
        <v>74</v>
      </c>
      <c r="F29" s="409"/>
      <c r="G29" s="6"/>
      <c r="H29" s="6"/>
      <c r="I29" s="98">
        <v>0</v>
      </c>
      <c r="J29" s="98">
        <v>1</v>
      </c>
      <c r="K29" s="98">
        <v>2</v>
      </c>
    </row>
    <row r="30" spans="1:11" ht="28.5" customHeight="1">
      <c r="A30" s="56" t="s">
        <v>87</v>
      </c>
      <c r="B30" s="69" t="s">
        <v>10</v>
      </c>
      <c r="C30" s="69" t="s">
        <v>8</v>
      </c>
      <c r="D30" s="69" t="s">
        <v>28</v>
      </c>
      <c r="E30" s="429" t="s">
        <v>74</v>
      </c>
      <c r="F30" s="419"/>
      <c r="G30" s="66" t="s">
        <v>13</v>
      </c>
      <c r="H30" s="66"/>
      <c r="I30" s="97">
        <f>I32</f>
        <v>1000</v>
      </c>
      <c r="J30" s="97">
        <f>J32</f>
        <v>1000</v>
      </c>
      <c r="K30" s="97">
        <f>K32</f>
        <v>1000</v>
      </c>
    </row>
    <row r="31" spans="1:11" ht="34.5" customHeight="1">
      <c r="A31" s="56" t="s">
        <v>94</v>
      </c>
      <c r="B31" s="54" t="s">
        <v>10</v>
      </c>
      <c r="C31" s="54" t="s">
        <v>8</v>
      </c>
      <c r="D31" s="54" t="s">
        <v>28</v>
      </c>
      <c r="E31" s="403" t="s">
        <v>74</v>
      </c>
      <c r="F31" s="404"/>
      <c r="G31" s="54" t="s">
        <v>89</v>
      </c>
      <c r="H31" s="54"/>
      <c r="I31" s="98">
        <f>I32</f>
        <v>1000</v>
      </c>
      <c r="J31" s="98">
        <f>J32</f>
        <v>1000</v>
      </c>
      <c r="K31" s="98">
        <f>K32</f>
        <v>1000</v>
      </c>
    </row>
    <row r="32" spans="1:11" ht="36.75" customHeight="1">
      <c r="A32" s="56" t="s">
        <v>90</v>
      </c>
      <c r="B32" s="54" t="s">
        <v>10</v>
      </c>
      <c r="C32" s="54" t="s">
        <v>8</v>
      </c>
      <c r="D32" s="54" t="s">
        <v>28</v>
      </c>
      <c r="E32" s="403" t="s">
        <v>74</v>
      </c>
      <c r="F32" s="404"/>
      <c r="G32" s="54" t="s">
        <v>60</v>
      </c>
      <c r="H32" s="54"/>
      <c r="I32" s="118">
        <f>'пр 4'!H28</f>
        <v>1000</v>
      </c>
      <c r="J32" s="118">
        <f>'пр 4'!I28</f>
        <v>1000</v>
      </c>
      <c r="K32" s="118">
        <f>'пр 4'!J28</f>
        <v>1000</v>
      </c>
    </row>
    <row r="33" spans="1:11" s="139" customFormat="1" ht="16.5" customHeight="1">
      <c r="A33" s="138" t="s">
        <v>181</v>
      </c>
      <c r="B33" s="128" t="s">
        <v>10</v>
      </c>
      <c r="C33" s="128" t="s">
        <v>8</v>
      </c>
      <c r="D33" s="128" t="s">
        <v>28</v>
      </c>
      <c r="E33" s="488" t="s">
        <v>74</v>
      </c>
      <c r="F33" s="489"/>
      <c r="G33" s="128" t="s">
        <v>60</v>
      </c>
      <c r="H33" s="128" t="s">
        <v>175</v>
      </c>
      <c r="I33" s="152">
        <v>1088</v>
      </c>
      <c r="J33" s="152">
        <v>0</v>
      </c>
      <c r="K33" s="152">
        <v>0</v>
      </c>
    </row>
    <row r="34" spans="1:11" ht="82.5" customHeight="1">
      <c r="A34" s="18" t="s">
        <v>129</v>
      </c>
      <c r="B34" s="11" t="s">
        <v>10</v>
      </c>
      <c r="C34" s="11" t="s">
        <v>8</v>
      </c>
      <c r="D34" s="11" t="s">
        <v>16</v>
      </c>
      <c r="E34" s="417" t="s">
        <v>80</v>
      </c>
      <c r="F34" s="418"/>
      <c r="G34" s="11" t="s">
        <v>61</v>
      </c>
      <c r="H34" s="11"/>
      <c r="I34" s="97">
        <f>I37+I87+I78</f>
        <v>17789.715959999998</v>
      </c>
      <c r="J34" s="97">
        <f>J37+J87+J78</f>
        <v>17839.715959999998</v>
      </c>
      <c r="K34" s="97">
        <f>K37+K87+K78</f>
        <v>17839.015959999997</v>
      </c>
    </row>
    <row r="35" spans="1:11" ht="33" customHeight="1">
      <c r="A35" s="88" t="s">
        <v>79</v>
      </c>
      <c r="B35" s="6">
        <v>716</v>
      </c>
      <c r="C35" s="6" t="s">
        <v>8</v>
      </c>
      <c r="D35" s="6" t="s">
        <v>16</v>
      </c>
      <c r="E35" s="408" t="s">
        <v>81</v>
      </c>
      <c r="F35" s="407"/>
      <c r="G35" s="6" t="s">
        <v>61</v>
      </c>
      <c r="H35" s="6"/>
      <c r="I35" s="98">
        <f aca="true" t="shared" si="2" ref="I35:K36">I37</f>
        <v>17503.5218</v>
      </c>
      <c r="J35" s="98">
        <f t="shared" si="2"/>
        <v>17553.5218</v>
      </c>
      <c r="K35" s="98">
        <f t="shared" si="2"/>
        <v>17553.5218</v>
      </c>
    </row>
    <row r="36" spans="1:11" ht="44.25" customHeight="1">
      <c r="A36" s="88" t="s">
        <v>83</v>
      </c>
      <c r="B36" s="6">
        <v>716</v>
      </c>
      <c r="C36" s="6" t="s">
        <v>8</v>
      </c>
      <c r="D36" s="6" t="s">
        <v>16</v>
      </c>
      <c r="E36" s="408" t="s">
        <v>81</v>
      </c>
      <c r="F36" s="407"/>
      <c r="G36" s="6" t="s">
        <v>61</v>
      </c>
      <c r="H36" s="6"/>
      <c r="I36" s="98">
        <f t="shared" si="2"/>
        <v>17503.5218</v>
      </c>
      <c r="J36" s="98">
        <f t="shared" si="2"/>
        <v>17553.5218</v>
      </c>
      <c r="K36" s="98">
        <f t="shared" si="2"/>
        <v>17553.5218</v>
      </c>
    </row>
    <row r="37" spans="1:11" ht="38.25">
      <c r="A37" s="26" t="s">
        <v>46</v>
      </c>
      <c r="B37" s="5" t="s">
        <v>10</v>
      </c>
      <c r="C37" s="5" t="s">
        <v>8</v>
      </c>
      <c r="D37" s="5" t="s">
        <v>16</v>
      </c>
      <c r="E37" s="408" t="s">
        <v>75</v>
      </c>
      <c r="F37" s="407"/>
      <c r="G37" s="5"/>
      <c r="H37" s="5"/>
      <c r="I37" s="98">
        <f>I38</f>
        <v>17503.5218</v>
      </c>
      <c r="J37" s="98">
        <f>J38</f>
        <v>17553.5218</v>
      </c>
      <c r="K37" s="98">
        <f>K38</f>
        <v>17553.5218</v>
      </c>
    </row>
    <row r="38" spans="1:11" ht="22.5">
      <c r="A38" s="8" t="s">
        <v>47</v>
      </c>
      <c r="B38" s="5" t="s">
        <v>10</v>
      </c>
      <c r="C38" s="5" t="s">
        <v>8</v>
      </c>
      <c r="D38" s="5" t="s">
        <v>16</v>
      </c>
      <c r="E38" s="408" t="s">
        <v>74</v>
      </c>
      <c r="F38" s="407"/>
      <c r="G38" s="5"/>
      <c r="H38" s="5"/>
      <c r="I38" s="98">
        <f>I39+I44+I56+I70+I48</f>
        <v>17503.5218</v>
      </c>
      <c r="J38" s="98">
        <f>J39+J44+J56+J70+J48</f>
        <v>17553.5218</v>
      </c>
      <c r="K38" s="98">
        <f>K39+K44+K56+K70+K48</f>
        <v>17553.5218</v>
      </c>
    </row>
    <row r="39" spans="1:11" s="40" customFormat="1" ht="22.5">
      <c r="A39" s="8" t="s">
        <v>85</v>
      </c>
      <c r="B39" s="5" t="s">
        <v>10</v>
      </c>
      <c r="C39" s="5" t="s">
        <v>8</v>
      </c>
      <c r="D39" s="5" t="s">
        <v>16</v>
      </c>
      <c r="E39" s="408" t="s">
        <v>74</v>
      </c>
      <c r="F39" s="407"/>
      <c r="G39" s="5" t="s">
        <v>78</v>
      </c>
      <c r="H39" s="5"/>
      <c r="I39" s="118">
        <f>I42+I40</f>
        <v>14876.521799999999</v>
      </c>
      <c r="J39" s="118">
        <f>J42+J40</f>
        <v>14876.521799999999</v>
      </c>
      <c r="K39" s="118">
        <f>K42+K40</f>
        <v>14876.521799999999</v>
      </c>
    </row>
    <row r="40" spans="1:11" ht="22.5">
      <c r="A40" s="56" t="s">
        <v>86</v>
      </c>
      <c r="B40" s="54" t="s">
        <v>10</v>
      </c>
      <c r="C40" s="54" t="s">
        <v>8</v>
      </c>
      <c r="D40" s="54" t="s">
        <v>16</v>
      </c>
      <c r="E40" s="408" t="s">
        <v>74</v>
      </c>
      <c r="F40" s="407"/>
      <c r="G40" s="54" t="s">
        <v>57</v>
      </c>
      <c r="H40" s="54"/>
      <c r="I40" s="118">
        <f>'пр 4'!H35</f>
        <v>11425.9</v>
      </c>
      <c r="J40" s="118">
        <f>'пр 4'!I35</f>
        <v>11425.9</v>
      </c>
      <c r="K40" s="118">
        <f>'пр 4'!J35</f>
        <v>11425.9</v>
      </c>
    </row>
    <row r="41" spans="1:11" s="139" customFormat="1" ht="12.75">
      <c r="A41" s="138" t="s">
        <v>180</v>
      </c>
      <c r="B41" s="128" t="s">
        <v>10</v>
      </c>
      <c r="C41" s="128" t="s">
        <v>8</v>
      </c>
      <c r="D41" s="128" t="s">
        <v>16</v>
      </c>
      <c r="E41" s="498" t="s">
        <v>74</v>
      </c>
      <c r="F41" s="496"/>
      <c r="G41" s="128" t="s">
        <v>57</v>
      </c>
      <c r="H41" s="128" t="s">
        <v>173</v>
      </c>
      <c r="I41" s="152">
        <v>9627</v>
      </c>
      <c r="J41" s="152">
        <v>9627</v>
      </c>
      <c r="K41" s="152">
        <v>9627</v>
      </c>
    </row>
    <row r="42" spans="1:11" ht="12.75" customHeight="1">
      <c r="A42" s="56" t="s">
        <v>15</v>
      </c>
      <c r="B42" s="54" t="s">
        <v>10</v>
      </c>
      <c r="C42" s="54" t="s">
        <v>8</v>
      </c>
      <c r="D42" s="54" t="s">
        <v>16</v>
      </c>
      <c r="E42" s="408" t="s">
        <v>74</v>
      </c>
      <c r="F42" s="407"/>
      <c r="G42" s="54" t="s">
        <v>77</v>
      </c>
      <c r="H42" s="54"/>
      <c r="I42" s="118">
        <f>'пр 4'!H36</f>
        <v>3450.6218</v>
      </c>
      <c r="J42" s="118">
        <f>'пр 4'!I36</f>
        <v>3450.6218</v>
      </c>
      <c r="K42" s="118">
        <f>'пр 4'!J36</f>
        <v>3450.6218</v>
      </c>
    </row>
    <row r="43" spans="1:11" s="139" customFormat="1" ht="12.75" customHeight="1">
      <c r="A43" s="138" t="s">
        <v>15</v>
      </c>
      <c r="B43" s="128" t="s">
        <v>10</v>
      </c>
      <c r="C43" s="128" t="s">
        <v>8</v>
      </c>
      <c r="D43" s="128" t="s">
        <v>16</v>
      </c>
      <c r="E43" s="498" t="s">
        <v>74</v>
      </c>
      <c r="F43" s="496"/>
      <c r="G43" s="128" t="s">
        <v>77</v>
      </c>
      <c r="H43" s="128" t="s">
        <v>174</v>
      </c>
      <c r="I43" s="152">
        <v>2908</v>
      </c>
      <c r="J43" s="152">
        <v>2908</v>
      </c>
      <c r="K43" s="152">
        <v>2908</v>
      </c>
    </row>
    <row r="44" spans="1:11" s="46" customFormat="1" ht="34.5" customHeight="1">
      <c r="A44" s="8" t="s">
        <v>58</v>
      </c>
      <c r="B44" s="45" t="s">
        <v>10</v>
      </c>
      <c r="C44" s="45" t="s">
        <v>8</v>
      </c>
      <c r="D44" s="45" t="s">
        <v>16</v>
      </c>
      <c r="E44" s="408" t="s">
        <v>74</v>
      </c>
      <c r="F44" s="407"/>
      <c r="G44" s="45" t="s">
        <v>78</v>
      </c>
      <c r="H44" s="45"/>
      <c r="I44" s="99">
        <f>I45</f>
        <v>50</v>
      </c>
      <c r="J44" s="99">
        <f>J45</f>
        <v>50</v>
      </c>
      <c r="K44" s="99">
        <f>K45</f>
        <v>50</v>
      </c>
    </row>
    <row r="45" spans="1:11" ht="12.75" customHeight="1">
      <c r="A45" s="8" t="s">
        <v>14</v>
      </c>
      <c r="B45" s="5" t="s">
        <v>10</v>
      </c>
      <c r="C45" s="5" t="s">
        <v>8</v>
      </c>
      <c r="D45" s="5" t="s">
        <v>16</v>
      </c>
      <c r="E45" s="408" t="s">
        <v>74</v>
      </c>
      <c r="F45" s="407"/>
      <c r="G45" s="5" t="s">
        <v>59</v>
      </c>
      <c r="H45" s="5"/>
      <c r="I45" s="98">
        <f>'пр 4'!H38</f>
        <v>50</v>
      </c>
      <c r="J45" s="98">
        <f>'пр 4'!I38</f>
        <v>50</v>
      </c>
      <c r="K45" s="98">
        <f>'пр 4'!J38</f>
        <v>50</v>
      </c>
    </row>
    <row r="46" spans="1:11" s="139" customFormat="1" ht="24" customHeight="1">
      <c r="A46" s="150" t="s">
        <v>178</v>
      </c>
      <c r="B46" s="151" t="s">
        <v>10</v>
      </c>
      <c r="C46" s="151" t="s">
        <v>8</v>
      </c>
      <c r="D46" s="151" t="s">
        <v>16</v>
      </c>
      <c r="E46" s="498" t="s">
        <v>74</v>
      </c>
      <c r="F46" s="496"/>
      <c r="G46" s="151" t="s">
        <v>59</v>
      </c>
      <c r="H46" s="151" t="s">
        <v>176</v>
      </c>
      <c r="I46" s="130">
        <v>20</v>
      </c>
      <c r="J46" s="130">
        <v>20</v>
      </c>
      <c r="K46" s="130">
        <v>20</v>
      </c>
    </row>
    <row r="47" spans="1:11" s="139" customFormat="1" ht="12.75" customHeight="1">
      <c r="A47" s="150" t="s">
        <v>179</v>
      </c>
      <c r="B47" s="151" t="s">
        <v>10</v>
      </c>
      <c r="C47" s="151" t="s">
        <v>8</v>
      </c>
      <c r="D47" s="151" t="s">
        <v>16</v>
      </c>
      <c r="E47" s="498" t="s">
        <v>74</v>
      </c>
      <c r="F47" s="496"/>
      <c r="G47" s="151" t="s">
        <v>59</v>
      </c>
      <c r="H47" s="151" t="s">
        <v>177</v>
      </c>
      <c r="I47" s="130">
        <v>30</v>
      </c>
      <c r="J47" s="130">
        <v>30</v>
      </c>
      <c r="K47" s="130">
        <v>30</v>
      </c>
    </row>
    <row r="48" spans="1:11" s="63" customFormat="1" ht="22.5">
      <c r="A48" s="56" t="s">
        <v>87</v>
      </c>
      <c r="B48" s="69" t="s">
        <v>10</v>
      </c>
      <c r="C48" s="69" t="s">
        <v>8</v>
      </c>
      <c r="D48" s="69" t="s">
        <v>16</v>
      </c>
      <c r="E48" s="429" t="s">
        <v>74</v>
      </c>
      <c r="F48" s="419"/>
      <c r="G48" s="66" t="s">
        <v>13</v>
      </c>
      <c r="H48" s="66"/>
      <c r="I48" s="97">
        <f>I50</f>
        <v>815</v>
      </c>
      <c r="J48" s="97">
        <f>J50</f>
        <v>815</v>
      </c>
      <c r="K48" s="97">
        <f>K50</f>
        <v>815</v>
      </c>
    </row>
    <row r="49" spans="1:11" s="55" customFormat="1" ht="33.75">
      <c r="A49" s="56" t="s">
        <v>94</v>
      </c>
      <c r="B49" s="54" t="s">
        <v>10</v>
      </c>
      <c r="C49" s="54" t="s">
        <v>8</v>
      </c>
      <c r="D49" s="54" t="s">
        <v>16</v>
      </c>
      <c r="E49" s="403" t="s">
        <v>74</v>
      </c>
      <c r="F49" s="404"/>
      <c r="G49" s="54" t="s">
        <v>89</v>
      </c>
      <c r="H49" s="54"/>
      <c r="I49" s="98">
        <f>I50</f>
        <v>815</v>
      </c>
      <c r="J49" s="98">
        <f>J50</f>
        <v>815</v>
      </c>
      <c r="K49" s="98">
        <f>K50</f>
        <v>815</v>
      </c>
    </row>
    <row r="50" spans="1:11" s="55" customFormat="1" ht="22.5">
      <c r="A50" s="95" t="s">
        <v>69</v>
      </c>
      <c r="B50" s="54" t="s">
        <v>10</v>
      </c>
      <c r="C50" s="54" t="s">
        <v>8</v>
      </c>
      <c r="D50" s="54" t="s">
        <v>16</v>
      </c>
      <c r="E50" s="403" t="s">
        <v>74</v>
      </c>
      <c r="F50" s="404"/>
      <c r="G50" s="54" t="s">
        <v>68</v>
      </c>
      <c r="H50" s="54"/>
      <c r="I50" s="98">
        <f>'пр 4'!H41</f>
        <v>815</v>
      </c>
      <c r="J50" s="98">
        <f>'пр 4'!I41</f>
        <v>815</v>
      </c>
      <c r="K50" s="98">
        <f>'пр 4'!J41</f>
        <v>815</v>
      </c>
    </row>
    <row r="51" spans="1:12" s="131" customFormat="1" ht="12.75">
      <c r="A51" s="140" t="s">
        <v>194</v>
      </c>
      <c r="B51" s="128" t="s">
        <v>10</v>
      </c>
      <c r="C51" s="128" t="s">
        <v>8</v>
      </c>
      <c r="D51" s="128" t="s">
        <v>16</v>
      </c>
      <c r="E51" s="488" t="s">
        <v>74</v>
      </c>
      <c r="F51" s="489"/>
      <c r="G51" s="128" t="s">
        <v>68</v>
      </c>
      <c r="H51" s="128" t="s">
        <v>182</v>
      </c>
      <c r="I51" s="130">
        <v>154</v>
      </c>
      <c r="J51" s="130">
        <v>154</v>
      </c>
      <c r="K51" s="130">
        <v>154</v>
      </c>
      <c r="L51" s="157">
        <f>SUM(I51:I55)</f>
        <v>550</v>
      </c>
    </row>
    <row r="52" spans="1:11" s="131" customFormat="1" ht="12.75">
      <c r="A52" s="140" t="s">
        <v>195</v>
      </c>
      <c r="B52" s="128" t="s">
        <v>10</v>
      </c>
      <c r="C52" s="128" t="s">
        <v>8</v>
      </c>
      <c r="D52" s="128" t="s">
        <v>16</v>
      </c>
      <c r="E52" s="488" t="s">
        <v>74</v>
      </c>
      <c r="F52" s="489"/>
      <c r="G52" s="128" t="s">
        <v>68</v>
      </c>
      <c r="H52" s="128" t="s">
        <v>183</v>
      </c>
      <c r="I52" s="130">
        <v>65</v>
      </c>
      <c r="J52" s="130">
        <v>65</v>
      </c>
      <c r="K52" s="130">
        <v>65</v>
      </c>
    </row>
    <row r="53" spans="1:11" s="131" customFormat="1" ht="12.75">
      <c r="A53" s="140" t="s">
        <v>181</v>
      </c>
      <c r="B53" s="128" t="s">
        <v>10</v>
      </c>
      <c r="C53" s="128" t="s">
        <v>8</v>
      </c>
      <c r="D53" s="128" t="s">
        <v>16</v>
      </c>
      <c r="E53" s="488" t="s">
        <v>74</v>
      </c>
      <c r="F53" s="489"/>
      <c r="G53" s="128" t="s">
        <v>68</v>
      </c>
      <c r="H53" s="128" t="s">
        <v>175</v>
      </c>
      <c r="I53" s="130">
        <v>274</v>
      </c>
      <c r="J53" s="130">
        <v>274</v>
      </c>
      <c r="K53" s="130">
        <v>274</v>
      </c>
    </row>
    <row r="54" spans="1:11" s="131" customFormat="1" ht="12.75">
      <c r="A54" s="140" t="s">
        <v>19</v>
      </c>
      <c r="B54" s="128" t="s">
        <v>10</v>
      </c>
      <c r="C54" s="128" t="s">
        <v>8</v>
      </c>
      <c r="D54" s="128" t="s">
        <v>16</v>
      </c>
      <c r="E54" s="488" t="s">
        <v>74</v>
      </c>
      <c r="F54" s="489"/>
      <c r="G54" s="128" t="s">
        <v>68</v>
      </c>
      <c r="H54" s="128" t="s">
        <v>20</v>
      </c>
      <c r="I54" s="130">
        <v>20</v>
      </c>
      <c r="J54" s="130">
        <v>20</v>
      </c>
      <c r="K54" s="130">
        <v>20</v>
      </c>
    </row>
    <row r="55" spans="1:11" s="131" customFormat="1" ht="22.5">
      <c r="A55" s="140" t="s">
        <v>196</v>
      </c>
      <c r="B55" s="128" t="s">
        <v>10</v>
      </c>
      <c r="C55" s="128" t="s">
        <v>8</v>
      </c>
      <c r="D55" s="128" t="s">
        <v>16</v>
      </c>
      <c r="E55" s="488" t="s">
        <v>74</v>
      </c>
      <c r="F55" s="489"/>
      <c r="G55" s="128" t="s">
        <v>68</v>
      </c>
      <c r="H55" s="128" t="s">
        <v>184</v>
      </c>
      <c r="I55" s="130">
        <v>37</v>
      </c>
      <c r="J55" s="130">
        <v>37</v>
      </c>
      <c r="K55" s="130">
        <v>37</v>
      </c>
    </row>
    <row r="56" spans="1:11" s="63" customFormat="1" ht="22.5">
      <c r="A56" s="56" t="s">
        <v>87</v>
      </c>
      <c r="B56" s="69" t="s">
        <v>10</v>
      </c>
      <c r="C56" s="69" t="s">
        <v>8</v>
      </c>
      <c r="D56" s="69" t="s">
        <v>16</v>
      </c>
      <c r="E56" s="429" t="s">
        <v>74</v>
      </c>
      <c r="F56" s="419"/>
      <c r="G56" s="66" t="s">
        <v>13</v>
      </c>
      <c r="H56" s="66"/>
      <c r="I56" s="97">
        <f>I57</f>
        <v>1762</v>
      </c>
      <c r="J56" s="97">
        <f>J57</f>
        <v>1812</v>
      </c>
      <c r="K56" s="97">
        <f>K57</f>
        <v>1812</v>
      </c>
    </row>
    <row r="57" spans="1:11" s="55" customFormat="1" ht="33.75">
      <c r="A57" s="56" t="s">
        <v>94</v>
      </c>
      <c r="B57" s="54" t="s">
        <v>10</v>
      </c>
      <c r="C57" s="54" t="s">
        <v>8</v>
      </c>
      <c r="D57" s="54" t="s">
        <v>16</v>
      </c>
      <c r="E57" s="403" t="s">
        <v>74</v>
      </c>
      <c r="F57" s="404"/>
      <c r="G57" s="54" t="s">
        <v>89</v>
      </c>
      <c r="H57" s="54"/>
      <c r="I57" s="98">
        <f>I58+I68</f>
        <v>1762</v>
      </c>
      <c r="J57" s="98">
        <f>J58+J68</f>
        <v>1812</v>
      </c>
      <c r="K57" s="98">
        <f>K58+K68</f>
        <v>1812</v>
      </c>
    </row>
    <row r="58" spans="1:11" s="55" customFormat="1" ht="36" customHeight="1">
      <c r="A58" s="56" t="s">
        <v>90</v>
      </c>
      <c r="B58" s="54" t="s">
        <v>10</v>
      </c>
      <c r="C58" s="54" t="s">
        <v>8</v>
      </c>
      <c r="D58" s="54" t="s">
        <v>16</v>
      </c>
      <c r="E58" s="403" t="s">
        <v>74</v>
      </c>
      <c r="F58" s="404"/>
      <c r="G58" s="54" t="s">
        <v>60</v>
      </c>
      <c r="H58" s="54"/>
      <c r="I58" s="98">
        <f>'пр 4'!H44</f>
        <v>1402</v>
      </c>
      <c r="J58" s="98">
        <f>'пр 4'!I44</f>
        <v>1452</v>
      </c>
      <c r="K58" s="98">
        <f>'пр 4'!J44</f>
        <v>1452</v>
      </c>
    </row>
    <row r="59" spans="1:12" s="131" customFormat="1" ht="16.5" customHeight="1">
      <c r="A59" s="138" t="s">
        <v>179</v>
      </c>
      <c r="B59" s="128" t="s">
        <v>10</v>
      </c>
      <c r="C59" s="128" t="s">
        <v>8</v>
      </c>
      <c r="D59" s="128" t="s">
        <v>16</v>
      </c>
      <c r="E59" s="488" t="s">
        <v>74</v>
      </c>
      <c r="F59" s="489"/>
      <c r="G59" s="128" t="s">
        <v>60</v>
      </c>
      <c r="H59" s="128" t="s">
        <v>177</v>
      </c>
      <c r="I59" s="130">
        <v>160</v>
      </c>
      <c r="J59" s="130">
        <v>160</v>
      </c>
      <c r="K59" s="130">
        <v>160</v>
      </c>
      <c r="L59" s="157"/>
    </row>
    <row r="60" spans="1:11" s="131" customFormat="1" ht="16.5" customHeight="1">
      <c r="A60" s="138" t="s">
        <v>197</v>
      </c>
      <c r="B60" s="128" t="s">
        <v>10</v>
      </c>
      <c r="C60" s="128" t="s">
        <v>8</v>
      </c>
      <c r="D60" s="128" t="s">
        <v>16</v>
      </c>
      <c r="E60" s="488" t="s">
        <v>74</v>
      </c>
      <c r="F60" s="489"/>
      <c r="G60" s="128" t="s">
        <v>60</v>
      </c>
      <c r="H60" s="128" t="s">
        <v>185</v>
      </c>
      <c r="I60" s="130">
        <v>100</v>
      </c>
      <c r="J60" s="130">
        <v>100</v>
      </c>
      <c r="K60" s="130">
        <v>100</v>
      </c>
    </row>
    <row r="61" spans="1:11" s="131" customFormat="1" ht="16.5" customHeight="1">
      <c r="A61" s="138" t="s">
        <v>195</v>
      </c>
      <c r="B61" s="128" t="s">
        <v>10</v>
      </c>
      <c r="C61" s="128" t="s">
        <v>8</v>
      </c>
      <c r="D61" s="128" t="s">
        <v>16</v>
      </c>
      <c r="E61" s="488" t="s">
        <v>74</v>
      </c>
      <c r="F61" s="489"/>
      <c r="G61" s="128" t="s">
        <v>60</v>
      </c>
      <c r="H61" s="128" t="s">
        <v>183</v>
      </c>
      <c r="I61" s="130">
        <v>152.78</v>
      </c>
      <c r="J61" s="130">
        <v>152.78</v>
      </c>
      <c r="K61" s="130">
        <v>152.78</v>
      </c>
    </row>
    <row r="62" spans="1:11" s="131" customFormat="1" ht="16.5" customHeight="1">
      <c r="A62" s="138" t="s">
        <v>181</v>
      </c>
      <c r="B62" s="128" t="s">
        <v>10</v>
      </c>
      <c r="C62" s="128" t="s">
        <v>8</v>
      </c>
      <c r="D62" s="128" t="s">
        <v>16</v>
      </c>
      <c r="E62" s="488" t="s">
        <v>74</v>
      </c>
      <c r="F62" s="489"/>
      <c r="G62" s="128" t="s">
        <v>60</v>
      </c>
      <c r="H62" s="128" t="s">
        <v>175</v>
      </c>
      <c r="I62" s="130">
        <v>756.68</v>
      </c>
      <c r="J62" s="130">
        <v>706.68</v>
      </c>
      <c r="K62" s="130">
        <v>706.68</v>
      </c>
    </row>
    <row r="63" spans="1:11" s="131" customFormat="1" ht="16.5" customHeight="1">
      <c r="A63" s="138" t="s">
        <v>19</v>
      </c>
      <c r="B63" s="128" t="s">
        <v>10</v>
      </c>
      <c r="C63" s="128" t="s">
        <v>8</v>
      </c>
      <c r="D63" s="128" t="s">
        <v>16</v>
      </c>
      <c r="E63" s="488" t="s">
        <v>74</v>
      </c>
      <c r="F63" s="489"/>
      <c r="G63" s="128" t="s">
        <v>60</v>
      </c>
      <c r="H63" s="128" t="s">
        <v>20</v>
      </c>
      <c r="I63" s="130">
        <v>0</v>
      </c>
      <c r="J63" s="130">
        <v>0</v>
      </c>
      <c r="K63" s="130">
        <v>0</v>
      </c>
    </row>
    <row r="64" spans="1:11" s="131" customFormat="1" ht="16.5" customHeight="1">
      <c r="A64" s="140" t="s">
        <v>198</v>
      </c>
      <c r="B64" s="128" t="s">
        <v>10</v>
      </c>
      <c r="C64" s="128" t="s">
        <v>8</v>
      </c>
      <c r="D64" s="128" t="s">
        <v>16</v>
      </c>
      <c r="E64" s="488" t="s">
        <v>74</v>
      </c>
      <c r="F64" s="489"/>
      <c r="G64" s="128" t="s">
        <v>60</v>
      </c>
      <c r="H64" s="128" t="s">
        <v>186</v>
      </c>
      <c r="I64" s="130">
        <v>250</v>
      </c>
      <c r="J64" s="130">
        <v>250</v>
      </c>
      <c r="K64" s="130">
        <v>250</v>
      </c>
    </row>
    <row r="65" spans="1:11" s="131" customFormat="1" ht="16.5" customHeight="1">
      <c r="A65" s="140" t="s">
        <v>199</v>
      </c>
      <c r="B65" s="128" t="s">
        <v>10</v>
      </c>
      <c r="C65" s="128" t="s">
        <v>8</v>
      </c>
      <c r="D65" s="128" t="s">
        <v>16</v>
      </c>
      <c r="E65" s="488" t="s">
        <v>74</v>
      </c>
      <c r="F65" s="489"/>
      <c r="G65" s="128" t="s">
        <v>60</v>
      </c>
      <c r="H65" s="128" t="s">
        <v>187</v>
      </c>
      <c r="I65" s="130">
        <v>20</v>
      </c>
      <c r="J65" s="130">
        <v>20</v>
      </c>
      <c r="K65" s="130">
        <v>20</v>
      </c>
    </row>
    <row r="66" spans="1:11" s="131" customFormat="1" ht="25.5" customHeight="1">
      <c r="A66" s="140" t="s">
        <v>196</v>
      </c>
      <c r="B66" s="128" t="s">
        <v>10</v>
      </c>
      <c r="C66" s="128" t="s">
        <v>8</v>
      </c>
      <c r="D66" s="128" t="s">
        <v>16</v>
      </c>
      <c r="E66" s="488" t="s">
        <v>74</v>
      </c>
      <c r="F66" s="489"/>
      <c r="G66" s="128" t="s">
        <v>60</v>
      </c>
      <c r="H66" s="128" t="s">
        <v>184</v>
      </c>
      <c r="I66" s="130">
        <v>30</v>
      </c>
      <c r="J66" s="130">
        <v>30</v>
      </c>
      <c r="K66" s="130">
        <v>30</v>
      </c>
    </row>
    <row r="67" spans="1:11" s="131" customFormat="1" ht="24.75" customHeight="1">
      <c r="A67" s="140" t="s">
        <v>200</v>
      </c>
      <c r="B67" s="128" t="s">
        <v>10</v>
      </c>
      <c r="C67" s="128" t="s">
        <v>8</v>
      </c>
      <c r="D67" s="128" t="s">
        <v>16</v>
      </c>
      <c r="E67" s="488" t="s">
        <v>74</v>
      </c>
      <c r="F67" s="489"/>
      <c r="G67" s="128" t="s">
        <v>60</v>
      </c>
      <c r="H67" s="128" t="s">
        <v>188</v>
      </c>
      <c r="I67" s="130">
        <v>30.54</v>
      </c>
      <c r="J67" s="130">
        <v>30.54</v>
      </c>
      <c r="K67" s="130">
        <v>30.54</v>
      </c>
    </row>
    <row r="68" spans="1:11" s="55" customFormat="1" ht="21" customHeight="1">
      <c r="A68" s="56" t="s">
        <v>145</v>
      </c>
      <c r="B68" s="54" t="s">
        <v>10</v>
      </c>
      <c r="C68" s="54" t="s">
        <v>8</v>
      </c>
      <c r="D68" s="54" t="s">
        <v>16</v>
      </c>
      <c r="E68" s="403" t="s">
        <v>74</v>
      </c>
      <c r="F68" s="404"/>
      <c r="G68" s="54" t="s">
        <v>144</v>
      </c>
      <c r="H68" s="54"/>
      <c r="I68" s="98">
        <f>'пр 4'!H45</f>
        <v>360</v>
      </c>
      <c r="J68" s="98">
        <f>'пр 4'!I45</f>
        <v>360</v>
      </c>
      <c r="K68" s="98">
        <f>'пр 4'!J45</f>
        <v>360</v>
      </c>
    </row>
    <row r="69" spans="1:11" s="131" customFormat="1" ht="21" customHeight="1">
      <c r="A69" s="138" t="s">
        <v>197</v>
      </c>
      <c r="B69" s="128" t="s">
        <v>10</v>
      </c>
      <c r="C69" s="128" t="s">
        <v>8</v>
      </c>
      <c r="D69" s="128" t="s">
        <v>16</v>
      </c>
      <c r="E69" s="488" t="s">
        <v>74</v>
      </c>
      <c r="F69" s="489"/>
      <c r="G69" s="128" t="s">
        <v>144</v>
      </c>
      <c r="H69" s="128" t="s">
        <v>185</v>
      </c>
      <c r="I69" s="130">
        <v>300</v>
      </c>
      <c r="J69" s="130">
        <v>300</v>
      </c>
      <c r="K69" s="130">
        <v>300</v>
      </c>
    </row>
    <row r="70" spans="1:11" s="40" customFormat="1" ht="21" customHeight="1">
      <c r="A70" s="70" t="s">
        <v>62</v>
      </c>
      <c r="B70" s="69" t="s">
        <v>10</v>
      </c>
      <c r="C70" s="69" t="s">
        <v>8</v>
      </c>
      <c r="D70" s="69" t="s">
        <v>16</v>
      </c>
      <c r="E70" s="410" t="s">
        <v>74</v>
      </c>
      <c r="F70" s="419"/>
      <c r="G70" s="71">
        <v>850</v>
      </c>
      <c r="H70" s="71"/>
      <c r="I70" s="97">
        <f>I71</f>
        <v>0</v>
      </c>
      <c r="J70" s="97">
        <f>J71</f>
        <v>0</v>
      </c>
      <c r="K70" s="97">
        <f>K71</f>
        <v>0</v>
      </c>
    </row>
    <row r="71" spans="1:11" ht="15" customHeight="1">
      <c r="A71" s="56" t="s">
        <v>63</v>
      </c>
      <c r="B71" s="54" t="s">
        <v>10</v>
      </c>
      <c r="C71" s="54" t="s">
        <v>8</v>
      </c>
      <c r="D71" s="54" t="s">
        <v>16</v>
      </c>
      <c r="E71" s="481" t="s">
        <v>74</v>
      </c>
      <c r="F71" s="482"/>
      <c r="G71" s="60">
        <v>852</v>
      </c>
      <c r="H71" s="60"/>
      <c r="I71" s="98">
        <f>'пр 4'!H48</f>
        <v>0</v>
      </c>
      <c r="J71" s="98">
        <f>'пр 4'!I48</f>
        <v>0</v>
      </c>
      <c r="K71" s="98">
        <f>'пр 4'!J48</f>
        <v>0</v>
      </c>
    </row>
    <row r="72" spans="1:11" s="139" customFormat="1" ht="15" customHeight="1">
      <c r="A72" s="138" t="s">
        <v>201</v>
      </c>
      <c r="B72" s="128" t="s">
        <v>10</v>
      </c>
      <c r="C72" s="128" t="s">
        <v>8</v>
      </c>
      <c r="D72" s="128" t="s">
        <v>16</v>
      </c>
      <c r="E72" s="490" t="s">
        <v>74</v>
      </c>
      <c r="F72" s="491"/>
      <c r="G72" s="129">
        <v>852</v>
      </c>
      <c r="H72" s="129">
        <v>291</v>
      </c>
      <c r="I72" s="130">
        <v>24</v>
      </c>
      <c r="J72" s="130">
        <v>20</v>
      </c>
      <c r="K72" s="130">
        <v>20</v>
      </c>
    </row>
    <row r="73" spans="1:11" ht="21.75" customHeight="1">
      <c r="A73" s="56" t="s">
        <v>149</v>
      </c>
      <c r="B73" s="54" t="s">
        <v>10</v>
      </c>
      <c r="C73" s="54" t="s">
        <v>8</v>
      </c>
      <c r="D73" s="54" t="s">
        <v>16</v>
      </c>
      <c r="E73" s="481" t="s">
        <v>74</v>
      </c>
      <c r="F73" s="482"/>
      <c r="G73" s="60">
        <v>853</v>
      </c>
      <c r="H73" s="60"/>
      <c r="I73" s="98">
        <f>'пр 4'!H49</f>
        <v>0</v>
      </c>
      <c r="J73" s="98">
        <f>'пр 4'!I49</f>
        <v>0</v>
      </c>
      <c r="K73" s="98">
        <f>'пр 4'!J49</f>
        <v>0</v>
      </c>
    </row>
    <row r="74" spans="1:11" s="139" customFormat="1" ht="21.75" customHeight="1">
      <c r="A74" s="138" t="s">
        <v>202</v>
      </c>
      <c r="B74" s="128" t="s">
        <v>10</v>
      </c>
      <c r="C74" s="128" t="s">
        <v>8</v>
      </c>
      <c r="D74" s="128" t="s">
        <v>16</v>
      </c>
      <c r="E74" s="490" t="s">
        <v>74</v>
      </c>
      <c r="F74" s="491"/>
      <c r="G74" s="129">
        <v>853</v>
      </c>
      <c r="H74" s="146">
        <v>292</v>
      </c>
      <c r="I74" s="130">
        <v>0</v>
      </c>
      <c r="J74" s="130">
        <v>0</v>
      </c>
      <c r="K74" s="130">
        <v>0</v>
      </c>
    </row>
    <row r="75" spans="1:11" s="139" customFormat="1" ht="21.75" customHeight="1">
      <c r="A75" s="138" t="s">
        <v>203</v>
      </c>
      <c r="B75" s="128" t="s">
        <v>10</v>
      </c>
      <c r="C75" s="128" t="s">
        <v>8</v>
      </c>
      <c r="D75" s="128" t="s">
        <v>16</v>
      </c>
      <c r="E75" s="490" t="s">
        <v>74</v>
      </c>
      <c r="F75" s="491"/>
      <c r="G75" s="129">
        <v>853</v>
      </c>
      <c r="H75" s="146">
        <v>295</v>
      </c>
      <c r="I75" s="130">
        <v>0</v>
      </c>
      <c r="J75" s="130">
        <v>0</v>
      </c>
      <c r="K75" s="130">
        <v>0</v>
      </c>
    </row>
    <row r="76" spans="1:11" s="139" customFormat="1" ht="21.75" customHeight="1">
      <c r="A76" s="138" t="s">
        <v>204</v>
      </c>
      <c r="B76" s="128" t="s">
        <v>10</v>
      </c>
      <c r="C76" s="128" t="s">
        <v>8</v>
      </c>
      <c r="D76" s="128" t="s">
        <v>16</v>
      </c>
      <c r="E76" s="490" t="s">
        <v>74</v>
      </c>
      <c r="F76" s="491"/>
      <c r="G76" s="129">
        <v>853</v>
      </c>
      <c r="H76" s="146">
        <v>296</v>
      </c>
      <c r="I76" s="130">
        <v>0</v>
      </c>
      <c r="J76" s="130">
        <v>0</v>
      </c>
      <c r="K76" s="130">
        <v>0</v>
      </c>
    </row>
    <row r="77" spans="1:11" s="139" customFormat="1" ht="21.75" customHeight="1">
      <c r="A77" s="138" t="s">
        <v>205</v>
      </c>
      <c r="B77" s="128" t="s">
        <v>10</v>
      </c>
      <c r="C77" s="128" t="s">
        <v>8</v>
      </c>
      <c r="D77" s="128" t="s">
        <v>16</v>
      </c>
      <c r="E77" s="490" t="s">
        <v>74</v>
      </c>
      <c r="F77" s="491"/>
      <c r="G77" s="129">
        <v>853</v>
      </c>
      <c r="H77" s="146">
        <v>297</v>
      </c>
      <c r="I77" s="130">
        <v>0</v>
      </c>
      <c r="J77" s="130">
        <v>0</v>
      </c>
      <c r="K77" s="130">
        <v>0</v>
      </c>
    </row>
    <row r="78" spans="1:11" ht="45">
      <c r="A78" s="70" t="s">
        <v>121</v>
      </c>
      <c r="B78" s="66" t="s">
        <v>10</v>
      </c>
      <c r="C78" s="66" t="s">
        <v>8</v>
      </c>
      <c r="D78" s="90" t="s">
        <v>16</v>
      </c>
      <c r="E78" s="410" t="s">
        <v>122</v>
      </c>
      <c r="F78" s="419"/>
      <c r="G78" s="91"/>
      <c r="H78" s="91"/>
      <c r="I78" s="94">
        <f>SUM(I79,I84)</f>
        <v>285.49415999999997</v>
      </c>
      <c r="J78" s="94">
        <f>SUM(J79,J84)</f>
        <v>285.49415999999997</v>
      </c>
      <c r="K78" s="94">
        <f>SUM(K79,K84)</f>
        <v>285.49415999999997</v>
      </c>
    </row>
    <row r="79" spans="1:11" s="46" customFormat="1" ht="33.75" customHeight="1">
      <c r="A79" s="64" t="s">
        <v>58</v>
      </c>
      <c r="B79" s="104" t="s">
        <v>10</v>
      </c>
      <c r="C79" s="104" t="s">
        <v>8</v>
      </c>
      <c r="D79" s="105" t="s">
        <v>16</v>
      </c>
      <c r="E79" s="415" t="s">
        <v>122</v>
      </c>
      <c r="F79" s="416"/>
      <c r="G79" s="106">
        <v>120</v>
      </c>
      <c r="H79" s="106"/>
      <c r="I79" s="107">
        <f>SUM(I80:I82)</f>
        <v>275.86616</v>
      </c>
      <c r="J79" s="107">
        <f>SUM(J80:J82)</f>
        <v>275.86616</v>
      </c>
      <c r="K79" s="107">
        <f>SUM(K80:K82)</f>
        <v>275.86616</v>
      </c>
    </row>
    <row r="80" spans="1:11" ht="28.5" customHeight="1">
      <c r="A80" s="56" t="s">
        <v>86</v>
      </c>
      <c r="B80" s="57" t="s">
        <v>10</v>
      </c>
      <c r="C80" s="57" t="s">
        <v>8</v>
      </c>
      <c r="D80" s="108" t="s">
        <v>16</v>
      </c>
      <c r="E80" s="413" t="s">
        <v>122</v>
      </c>
      <c r="F80" s="414"/>
      <c r="G80" s="91">
        <v>121</v>
      </c>
      <c r="H80" s="91"/>
      <c r="I80" s="102">
        <f>'пр 4'!H52</f>
        <v>136</v>
      </c>
      <c r="J80" s="102">
        <f>'пр 4'!I52</f>
        <v>136</v>
      </c>
      <c r="K80" s="102">
        <f>'пр 4'!J52</f>
        <v>136</v>
      </c>
    </row>
    <row r="81" spans="1:11" s="139" customFormat="1" ht="28.5" customHeight="1">
      <c r="A81" s="138" t="s">
        <v>180</v>
      </c>
      <c r="B81" s="141" t="s">
        <v>10</v>
      </c>
      <c r="C81" s="141" t="s">
        <v>8</v>
      </c>
      <c r="D81" s="145" t="s">
        <v>16</v>
      </c>
      <c r="E81" s="492" t="s">
        <v>122</v>
      </c>
      <c r="F81" s="493"/>
      <c r="G81" s="148">
        <v>121</v>
      </c>
      <c r="H81" s="148">
        <v>211</v>
      </c>
      <c r="I81" s="149">
        <v>98.79416</v>
      </c>
      <c r="J81" s="149">
        <v>98.79416</v>
      </c>
      <c r="K81" s="149">
        <v>98.79416</v>
      </c>
    </row>
    <row r="82" spans="1:11" ht="20.25" customHeight="1">
      <c r="A82" s="56" t="s">
        <v>15</v>
      </c>
      <c r="B82" s="57" t="s">
        <v>10</v>
      </c>
      <c r="C82" s="57" t="s">
        <v>8</v>
      </c>
      <c r="D82" s="108" t="s">
        <v>16</v>
      </c>
      <c r="E82" s="413" t="s">
        <v>122</v>
      </c>
      <c r="F82" s="414"/>
      <c r="G82" s="91">
        <v>129</v>
      </c>
      <c r="H82" s="91"/>
      <c r="I82" s="102">
        <f>'пр 4'!H53</f>
        <v>41.071999999999996</v>
      </c>
      <c r="J82" s="102">
        <f>'пр 4'!I53</f>
        <v>41.071999999999996</v>
      </c>
      <c r="K82" s="102">
        <f>'пр 4'!J53</f>
        <v>41.071999999999996</v>
      </c>
    </row>
    <row r="83" spans="1:11" s="139" customFormat="1" ht="20.25" customHeight="1">
      <c r="A83" s="138" t="s">
        <v>15</v>
      </c>
      <c r="B83" s="141" t="s">
        <v>10</v>
      </c>
      <c r="C83" s="141" t="s">
        <v>8</v>
      </c>
      <c r="D83" s="145" t="s">
        <v>16</v>
      </c>
      <c r="E83" s="492" t="s">
        <v>122</v>
      </c>
      <c r="F83" s="493"/>
      <c r="G83" s="148">
        <v>129</v>
      </c>
      <c r="H83" s="148">
        <v>213</v>
      </c>
      <c r="I83" s="149">
        <v>29.83584</v>
      </c>
      <c r="J83" s="149">
        <v>29.83584</v>
      </c>
      <c r="K83" s="149">
        <v>29.83584</v>
      </c>
    </row>
    <row r="84" spans="1:11" s="46" customFormat="1" ht="34.5" customHeight="1">
      <c r="A84" s="64" t="s">
        <v>94</v>
      </c>
      <c r="B84" s="104" t="s">
        <v>10</v>
      </c>
      <c r="C84" s="104" t="s">
        <v>8</v>
      </c>
      <c r="D84" s="105" t="s">
        <v>16</v>
      </c>
      <c r="E84" s="415" t="s">
        <v>122</v>
      </c>
      <c r="F84" s="416"/>
      <c r="G84" s="106">
        <v>200</v>
      </c>
      <c r="H84" s="106"/>
      <c r="I84" s="107">
        <f>SUM(I85)</f>
        <v>9.628</v>
      </c>
      <c r="J84" s="107">
        <f>SUM(J85)</f>
        <v>9.628</v>
      </c>
      <c r="K84" s="107">
        <f>SUM(K85)</f>
        <v>9.628</v>
      </c>
    </row>
    <row r="85" spans="1:11" ht="22.5" customHeight="1">
      <c r="A85" s="56" t="s">
        <v>90</v>
      </c>
      <c r="B85" s="57" t="s">
        <v>10</v>
      </c>
      <c r="C85" s="57" t="s">
        <v>8</v>
      </c>
      <c r="D85" s="108" t="s">
        <v>16</v>
      </c>
      <c r="E85" s="413" t="s">
        <v>122</v>
      </c>
      <c r="F85" s="414"/>
      <c r="G85" s="103">
        <v>244</v>
      </c>
      <c r="H85" s="103"/>
      <c r="I85" s="94">
        <f>'пр 4'!H55</f>
        <v>9.628</v>
      </c>
      <c r="J85" s="94">
        <f>'пр 4'!I55</f>
        <v>9.628</v>
      </c>
      <c r="K85" s="94">
        <f>'пр 4'!J55</f>
        <v>9.628</v>
      </c>
    </row>
    <row r="86" spans="1:11" s="139" customFormat="1" ht="20.25" customHeight="1">
      <c r="A86" s="138" t="s">
        <v>206</v>
      </c>
      <c r="B86" s="141" t="s">
        <v>10</v>
      </c>
      <c r="C86" s="141" t="s">
        <v>8</v>
      </c>
      <c r="D86" s="145" t="s">
        <v>16</v>
      </c>
      <c r="E86" s="492" t="s">
        <v>122</v>
      </c>
      <c r="F86" s="493"/>
      <c r="G86" s="146">
        <v>244</v>
      </c>
      <c r="H86" s="146">
        <v>346</v>
      </c>
      <c r="I86" s="147">
        <v>6.77</v>
      </c>
      <c r="J86" s="147">
        <v>6.77</v>
      </c>
      <c r="K86" s="147">
        <v>6.77</v>
      </c>
    </row>
    <row r="87" spans="1:11" ht="81.75" customHeight="1">
      <c r="A87" s="56" t="s">
        <v>91</v>
      </c>
      <c r="B87" s="66" t="s">
        <v>10</v>
      </c>
      <c r="C87" s="66" t="s">
        <v>8</v>
      </c>
      <c r="D87" s="90" t="s">
        <v>16</v>
      </c>
      <c r="E87" s="410" t="s">
        <v>92</v>
      </c>
      <c r="F87" s="419"/>
      <c r="G87" s="91">
        <v>200</v>
      </c>
      <c r="H87" s="91"/>
      <c r="I87" s="97">
        <f>I90</f>
        <v>0.7</v>
      </c>
      <c r="J87" s="97">
        <f>J90</f>
        <v>0.7</v>
      </c>
      <c r="K87" s="97">
        <f>K90</f>
        <v>0</v>
      </c>
    </row>
    <row r="88" spans="1:11" s="63" customFormat="1" ht="22.5">
      <c r="A88" s="56" t="s">
        <v>87</v>
      </c>
      <c r="B88" s="54" t="s">
        <v>10</v>
      </c>
      <c r="C88" s="54" t="s">
        <v>8</v>
      </c>
      <c r="D88" s="54" t="s">
        <v>16</v>
      </c>
      <c r="E88" s="403" t="s">
        <v>92</v>
      </c>
      <c r="F88" s="404"/>
      <c r="G88" s="57" t="s">
        <v>13</v>
      </c>
      <c r="H88" s="57"/>
      <c r="I88" s="98">
        <f>I90</f>
        <v>0.7</v>
      </c>
      <c r="J88" s="98">
        <f>J90</f>
        <v>0.7</v>
      </c>
      <c r="K88" s="98">
        <f>K90</f>
        <v>0</v>
      </c>
    </row>
    <row r="89" spans="1:11" s="55" customFormat="1" ht="33.75">
      <c r="A89" s="56" t="s">
        <v>88</v>
      </c>
      <c r="B89" s="54" t="s">
        <v>10</v>
      </c>
      <c r="C89" s="54" t="s">
        <v>8</v>
      </c>
      <c r="D89" s="54" t="s">
        <v>16</v>
      </c>
      <c r="E89" s="403" t="s">
        <v>92</v>
      </c>
      <c r="F89" s="404"/>
      <c r="G89" s="54" t="s">
        <v>89</v>
      </c>
      <c r="H89" s="54"/>
      <c r="I89" s="98">
        <f>I90</f>
        <v>0.7</v>
      </c>
      <c r="J89" s="98">
        <f>J90</f>
        <v>0.7</v>
      </c>
      <c r="K89" s="98">
        <f>K90</f>
        <v>0</v>
      </c>
    </row>
    <row r="90" spans="1:11" s="55" customFormat="1" ht="36" customHeight="1">
      <c r="A90" s="56" t="s">
        <v>90</v>
      </c>
      <c r="B90" s="54" t="s">
        <v>10</v>
      </c>
      <c r="C90" s="54" t="s">
        <v>8</v>
      </c>
      <c r="D90" s="54" t="s">
        <v>16</v>
      </c>
      <c r="E90" s="403" t="s">
        <v>92</v>
      </c>
      <c r="F90" s="404"/>
      <c r="G90" s="54" t="s">
        <v>60</v>
      </c>
      <c r="H90" s="54"/>
      <c r="I90" s="98">
        <f>'пр 4'!H59</f>
        <v>0.7</v>
      </c>
      <c r="J90" s="98">
        <f>'пр 4'!I59</f>
        <v>0.7</v>
      </c>
      <c r="K90" s="98">
        <f>'пр 4'!J59</f>
        <v>0</v>
      </c>
    </row>
    <row r="91" spans="1:11" s="131" customFormat="1" ht="23.25" customHeight="1">
      <c r="A91" s="138" t="s">
        <v>206</v>
      </c>
      <c r="B91" s="128" t="s">
        <v>10</v>
      </c>
      <c r="C91" s="128" t="s">
        <v>8</v>
      </c>
      <c r="D91" s="128" t="s">
        <v>16</v>
      </c>
      <c r="E91" s="488" t="s">
        <v>92</v>
      </c>
      <c r="F91" s="489"/>
      <c r="G91" s="128" t="s">
        <v>60</v>
      </c>
      <c r="H91" s="128" t="s">
        <v>184</v>
      </c>
      <c r="I91" s="130">
        <v>0.7</v>
      </c>
      <c r="J91" s="130">
        <v>0.7</v>
      </c>
      <c r="K91" s="130">
        <v>0.7</v>
      </c>
    </row>
    <row r="92" spans="1:11" s="63" customFormat="1" ht="25.5">
      <c r="A92" s="68" t="s">
        <v>41</v>
      </c>
      <c r="B92" s="69" t="s">
        <v>10</v>
      </c>
      <c r="C92" s="69" t="s">
        <v>8</v>
      </c>
      <c r="D92" s="69" t="s">
        <v>40</v>
      </c>
      <c r="E92" s="417" t="s">
        <v>80</v>
      </c>
      <c r="F92" s="418"/>
      <c r="G92" s="69"/>
      <c r="H92" s="69"/>
      <c r="I92" s="97">
        <f aca="true" t="shared" si="3" ref="I92:K93">I95</f>
        <v>0</v>
      </c>
      <c r="J92" s="97">
        <f t="shared" si="3"/>
        <v>0</v>
      </c>
      <c r="K92" s="97">
        <f t="shared" si="3"/>
        <v>0</v>
      </c>
    </row>
    <row r="93" spans="1:11" s="55" customFormat="1" ht="23.25" customHeight="1">
      <c r="A93" s="88" t="s">
        <v>79</v>
      </c>
      <c r="B93" s="6">
        <v>716</v>
      </c>
      <c r="C93" s="6" t="s">
        <v>8</v>
      </c>
      <c r="D93" s="6" t="s">
        <v>40</v>
      </c>
      <c r="E93" s="408" t="s">
        <v>81</v>
      </c>
      <c r="F93" s="407"/>
      <c r="G93" s="6" t="s">
        <v>61</v>
      </c>
      <c r="H93" s="6"/>
      <c r="I93" s="98">
        <f t="shared" si="3"/>
        <v>0</v>
      </c>
      <c r="J93" s="98">
        <f t="shared" si="3"/>
        <v>0</v>
      </c>
      <c r="K93" s="98">
        <f t="shared" si="3"/>
        <v>0</v>
      </c>
    </row>
    <row r="94" spans="1:11" s="55" customFormat="1" ht="36" customHeight="1">
      <c r="A94" s="88" t="s">
        <v>83</v>
      </c>
      <c r="B94" s="6">
        <v>716</v>
      </c>
      <c r="C94" s="6" t="s">
        <v>8</v>
      </c>
      <c r="D94" s="6" t="s">
        <v>40</v>
      </c>
      <c r="E94" s="408" t="s">
        <v>81</v>
      </c>
      <c r="F94" s="407"/>
      <c r="G94" s="6" t="s">
        <v>61</v>
      </c>
      <c r="H94" s="6"/>
      <c r="I94" s="98">
        <f>I96</f>
        <v>0</v>
      </c>
      <c r="J94" s="98">
        <f>J96</f>
        <v>0</v>
      </c>
      <c r="K94" s="98">
        <f>K96</f>
        <v>0</v>
      </c>
    </row>
    <row r="95" spans="1:11" s="55" customFormat="1" ht="24">
      <c r="A95" s="62" t="s">
        <v>71</v>
      </c>
      <c r="B95" s="54" t="s">
        <v>10</v>
      </c>
      <c r="C95" s="54" t="s">
        <v>8</v>
      </c>
      <c r="D95" s="54" t="s">
        <v>40</v>
      </c>
      <c r="E95" s="410" t="s">
        <v>93</v>
      </c>
      <c r="F95" s="419"/>
      <c r="G95" s="54" t="s">
        <v>61</v>
      </c>
      <c r="H95" s="54"/>
      <c r="I95" s="98">
        <f>I96</f>
        <v>0</v>
      </c>
      <c r="J95" s="98">
        <f aca="true" t="shared" si="4" ref="J95:K97">J96</f>
        <v>0</v>
      </c>
      <c r="K95" s="98">
        <f t="shared" si="4"/>
        <v>0</v>
      </c>
    </row>
    <row r="96" spans="1:11" ht="12.75">
      <c r="A96" s="62" t="s">
        <v>72</v>
      </c>
      <c r="B96" s="54" t="s">
        <v>10</v>
      </c>
      <c r="C96" s="54" t="s">
        <v>8</v>
      </c>
      <c r="D96" s="54" t="s">
        <v>40</v>
      </c>
      <c r="E96" s="413" t="s">
        <v>93</v>
      </c>
      <c r="F96" s="420"/>
      <c r="G96" s="54"/>
      <c r="H96" s="54"/>
      <c r="I96" s="98">
        <f>I97</f>
        <v>0</v>
      </c>
      <c r="J96" s="98">
        <f t="shared" si="4"/>
        <v>0</v>
      </c>
      <c r="K96" s="98">
        <f t="shared" si="4"/>
        <v>0</v>
      </c>
    </row>
    <row r="97" spans="1:11" ht="12.75">
      <c r="A97" s="62" t="s">
        <v>12</v>
      </c>
      <c r="B97" s="54" t="s">
        <v>10</v>
      </c>
      <c r="C97" s="54" t="s">
        <v>8</v>
      </c>
      <c r="D97" s="54" t="s">
        <v>40</v>
      </c>
      <c r="E97" s="413" t="s">
        <v>93</v>
      </c>
      <c r="F97" s="420"/>
      <c r="G97" s="54" t="s">
        <v>13</v>
      </c>
      <c r="H97" s="54"/>
      <c r="I97" s="98">
        <f>I98</f>
        <v>0</v>
      </c>
      <c r="J97" s="98">
        <f t="shared" si="4"/>
        <v>0</v>
      </c>
      <c r="K97" s="98">
        <f t="shared" si="4"/>
        <v>0</v>
      </c>
    </row>
    <row r="98" spans="1:11" ht="12.75">
      <c r="A98" s="62" t="s">
        <v>17</v>
      </c>
      <c r="B98" s="54" t="s">
        <v>10</v>
      </c>
      <c r="C98" s="54" t="s">
        <v>8</v>
      </c>
      <c r="D98" s="54" t="s">
        <v>40</v>
      </c>
      <c r="E98" s="433" t="s">
        <v>93</v>
      </c>
      <c r="F98" s="434"/>
      <c r="G98" s="54" t="s">
        <v>60</v>
      </c>
      <c r="H98" s="54"/>
      <c r="I98" s="98">
        <f>'пр 4'!H66</f>
        <v>0</v>
      </c>
      <c r="J98" s="98">
        <f>'пр 4'!I66</f>
        <v>0</v>
      </c>
      <c r="K98" s="98">
        <f>'пр 4'!J66</f>
        <v>0</v>
      </c>
    </row>
    <row r="99" spans="1:11" s="139" customFormat="1" ht="12.75" customHeight="1">
      <c r="A99" s="138" t="s">
        <v>205</v>
      </c>
      <c r="B99" s="128" t="s">
        <v>10</v>
      </c>
      <c r="C99" s="128" t="s">
        <v>8</v>
      </c>
      <c r="D99" s="128" t="s">
        <v>40</v>
      </c>
      <c r="E99" s="494" t="s">
        <v>93</v>
      </c>
      <c r="F99" s="491"/>
      <c r="G99" s="128" t="s">
        <v>60</v>
      </c>
      <c r="H99" s="144" t="s">
        <v>189</v>
      </c>
      <c r="I99" s="130">
        <v>763.5</v>
      </c>
      <c r="J99" s="130">
        <v>0</v>
      </c>
      <c r="K99" s="130">
        <v>0</v>
      </c>
    </row>
    <row r="100" spans="1:11" ht="12.75">
      <c r="A100" s="68" t="s">
        <v>24</v>
      </c>
      <c r="B100" s="69" t="s">
        <v>10</v>
      </c>
      <c r="C100" s="69" t="s">
        <v>8</v>
      </c>
      <c r="D100" s="120" t="s">
        <v>22</v>
      </c>
      <c r="E100" s="417" t="s">
        <v>80</v>
      </c>
      <c r="F100" s="418"/>
      <c r="G100" s="121" t="s">
        <v>61</v>
      </c>
      <c r="H100" s="121"/>
      <c r="I100" s="97">
        <f>I101</f>
        <v>100</v>
      </c>
      <c r="J100" s="97">
        <f>J101</f>
        <v>100</v>
      </c>
      <c r="K100" s="97">
        <f>K101</f>
        <v>100</v>
      </c>
    </row>
    <row r="101" spans="1:11" ht="12.75" customHeight="1">
      <c r="A101" s="88" t="s">
        <v>79</v>
      </c>
      <c r="B101" s="6">
        <v>716</v>
      </c>
      <c r="C101" s="6" t="s">
        <v>8</v>
      </c>
      <c r="D101" s="6" t="s">
        <v>22</v>
      </c>
      <c r="E101" s="400" t="s">
        <v>84</v>
      </c>
      <c r="F101" s="401"/>
      <c r="G101" s="6" t="s">
        <v>61</v>
      </c>
      <c r="H101" s="6"/>
      <c r="I101" s="98">
        <f>I104</f>
        <v>100</v>
      </c>
      <c r="J101" s="98">
        <f>J104</f>
        <v>100</v>
      </c>
      <c r="K101" s="98">
        <f>K104</f>
        <v>100</v>
      </c>
    </row>
    <row r="102" spans="1:11" ht="12.75" customHeight="1">
      <c r="A102" s="88" t="s">
        <v>83</v>
      </c>
      <c r="B102" s="6">
        <v>716</v>
      </c>
      <c r="C102" s="6" t="s">
        <v>8</v>
      </c>
      <c r="D102" s="6" t="s">
        <v>22</v>
      </c>
      <c r="E102" s="400" t="s">
        <v>84</v>
      </c>
      <c r="F102" s="401"/>
      <c r="G102" s="6" t="s">
        <v>61</v>
      </c>
      <c r="H102" s="6"/>
      <c r="I102" s="98">
        <f>I104</f>
        <v>100</v>
      </c>
      <c r="J102" s="98">
        <f>J104</f>
        <v>100</v>
      </c>
      <c r="K102" s="98">
        <f>K104</f>
        <v>100</v>
      </c>
    </row>
    <row r="103" spans="1:11" ht="12.75" customHeight="1">
      <c r="A103" s="72" t="s">
        <v>46</v>
      </c>
      <c r="B103" s="54" t="s">
        <v>10</v>
      </c>
      <c r="C103" s="54" t="s">
        <v>8</v>
      </c>
      <c r="D103" s="54" t="s">
        <v>22</v>
      </c>
      <c r="E103" s="400" t="s">
        <v>84</v>
      </c>
      <c r="F103" s="401"/>
      <c r="G103" s="54"/>
      <c r="H103" s="54"/>
      <c r="I103" s="98">
        <f aca="true" t="shared" si="5" ref="I103:K104">I104</f>
        <v>100</v>
      </c>
      <c r="J103" s="98">
        <f t="shared" si="5"/>
        <v>100</v>
      </c>
      <c r="K103" s="98">
        <f t="shared" si="5"/>
        <v>100</v>
      </c>
    </row>
    <row r="104" spans="1:11" ht="23.25" customHeight="1">
      <c r="A104" s="70" t="s">
        <v>48</v>
      </c>
      <c r="B104" s="54" t="s">
        <v>10</v>
      </c>
      <c r="C104" s="54" t="s">
        <v>8</v>
      </c>
      <c r="D104" s="54" t="s">
        <v>22</v>
      </c>
      <c r="E104" s="400" t="s">
        <v>95</v>
      </c>
      <c r="F104" s="401"/>
      <c r="G104" s="54" t="s">
        <v>64</v>
      </c>
      <c r="H104" s="54"/>
      <c r="I104" s="98">
        <f t="shared" si="5"/>
        <v>100</v>
      </c>
      <c r="J104" s="98">
        <f t="shared" si="5"/>
        <v>100</v>
      </c>
      <c r="K104" s="98">
        <f t="shared" si="5"/>
        <v>100</v>
      </c>
    </row>
    <row r="105" spans="1:11" ht="12.75">
      <c r="A105" s="56" t="s">
        <v>66</v>
      </c>
      <c r="B105" s="54" t="s">
        <v>10</v>
      </c>
      <c r="C105" s="54" t="s">
        <v>8</v>
      </c>
      <c r="D105" s="54" t="s">
        <v>22</v>
      </c>
      <c r="E105" s="400" t="s">
        <v>95</v>
      </c>
      <c r="F105" s="401"/>
      <c r="G105" s="54" t="s">
        <v>64</v>
      </c>
      <c r="H105" s="54"/>
      <c r="I105" s="98">
        <f>'пр 4'!H72</f>
        <v>100</v>
      </c>
      <c r="J105" s="98">
        <f>'пр 4'!I72</f>
        <v>100</v>
      </c>
      <c r="K105" s="98">
        <f>'пр 4'!J72</f>
        <v>100</v>
      </c>
    </row>
    <row r="106" spans="1:11" s="139" customFormat="1" ht="22.5">
      <c r="A106" s="138" t="s">
        <v>204</v>
      </c>
      <c r="B106" s="128" t="s">
        <v>10</v>
      </c>
      <c r="C106" s="128" t="s">
        <v>8</v>
      </c>
      <c r="D106" s="128" t="s">
        <v>22</v>
      </c>
      <c r="E106" s="495" t="s">
        <v>95</v>
      </c>
      <c r="F106" s="496"/>
      <c r="G106" s="128" t="s">
        <v>64</v>
      </c>
      <c r="H106" s="142" t="s">
        <v>190</v>
      </c>
      <c r="I106" s="130">
        <v>100</v>
      </c>
      <c r="J106" s="130">
        <v>100</v>
      </c>
      <c r="K106" s="130">
        <v>100</v>
      </c>
    </row>
    <row r="107" spans="1:11" ht="12.75">
      <c r="A107" s="73" t="s">
        <v>26</v>
      </c>
      <c r="B107" s="69" t="s">
        <v>10</v>
      </c>
      <c r="C107" s="74" t="s">
        <v>9</v>
      </c>
      <c r="D107" s="74"/>
      <c r="E107" s="417"/>
      <c r="F107" s="418"/>
      <c r="G107" s="87"/>
      <c r="H107" s="87"/>
      <c r="I107" s="97">
        <f>I108</f>
        <v>182.7</v>
      </c>
      <c r="J107" s="97">
        <f>J108</f>
        <v>189.50199999999998</v>
      </c>
      <c r="K107" s="97">
        <f>K108</f>
        <v>0</v>
      </c>
    </row>
    <row r="108" spans="1:11" ht="25.5">
      <c r="A108" s="76" t="s">
        <v>27</v>
      </c>
      <c r="B108" s="54" t="s">
        <v>10</v>
      </c>
      <c r="C108" s="59" t="s">
        <v>9</v>
      </c>
      <c r="D108" s="59" t="s">
        <v>28</v>
      </c>
      <c r="E108" s="400" t="s">
        <v>80</v>
      </c>
      <c r="F108" s="401"/>
      <c r="G108" s="87" t="s">
        <v>61</v>
      </c>
      <c r="H108" s="87"/>
      <c r="I108" s="98">
        <f>I110</f>
        <v>182.7</v>
      </c>
      <c r="J108" s="98">
        <f>J110</f>
        <v>189.50199999999998</v>
      </c>
      <c r="K108" s="98">
        <f>K110</f>
        <v>0</v>
      </c>
    </row>
    <row r="109" spans="1:11" ht="12.75" customHeight="1">
      <c r="A109" s="88" t="s">
        <v>79</v>
      </c>
      <c r="B109" s="6">
        <v>716</v>
      </c>
      <c r="C109" s="59" t="s">
        <v>9</v>
      </c>
      <c r="D109" s="59" t="s">
        <v>28</v>
      </c>
      <c r="E109" s="400" t="s">
        <v>96</v>
      </c>
      <c r="F109" s="401"/>
      <c r="G109" s="6" t="s">
        <v>61</v>
      </c>
      <c r="H109" s="6"/>
      <c r="I109" s="98">
        <f>I110</f>
        <v>182.7</v>
      </c>
      <c r="J109" s="98">
        <f>J110</f>
        <v>189.50199999999998</v>
      </c>
      <c r="K109" s="98">
        <f>K110</f>
        <v>0</v>
      </c>
    </row>
    <row r="110" spans="1:11" ht="37.5" customHeight="1">
      <c r="A110" s="77" t="s">
        <v>49</v>
      </c>
      <c r="B110" s="54" t="s">
        <v>10</v>
      </c>
      <c r="C110" s="59" t="s">
        <v>9</v>
      </c>
      <c r="D110" s="59" t="s">
        <v>28</v>
      </c>
      <c r="E110" s="400" t="s">
        <v>97</v>
      </c>
      <c r="F110" s="401"/>
      <c r="G110" s="87"/>
      <c r="H110" s="87"/>
      <c r="I110" s="98">
        <f>I111+I116</f>
        <v>182.7</v>
      </c>
      <c r="J110" s="98">
        <f>J111+J116</f>
        <v>189.50199999999998</v>
      </c>
      <c r="K110" s="98">
        <f>K111+K116</f>
        <v>0</v>
      </c>
    </row>
    <row r="111" spans="1:11" ht="22.5">
      <c r="A111" s="8" t="s">
        <v>85</v>
      </c>
      <c r="B111" s="5" t="s">
        <v>10</v>
      </c>
      <c r="C111" s="59" t="s">
        <v>9</v>
      </c>
      <c r="D111" s="59" t="s">
        <v>28</v>
      </c>
      <c r="E111" s="400" t="s">
        <v>97</v>
      </c>
      <c r="F111" s="401"/>
      <c r="G111" s="5" t="s">
        <v>78</v>
      </c>
      <c r="H111" s="5"/>
      <c r="I111" s="98">
        <f>I114+I112</f>
        <v>175.76999999999998</v>
      </c>
      <c r="J111" s="98">
        <f>J114+J112</f>
        <v>179.676</v>
      </c>
      <c r="K111" s="98">
        <f>K114+K112</f>
        <v>0</v>
      </c>
    </row>
    <row r="112" spans="1:11" ht="22.5">
      <c r="A112" s="56" t="s">
        <v>86</v>
      </c>
      <c r="B112" s="54" t="s">
        <v>10</v>
      </c>
      <c r="C112" s="59" t="s">
        <v>9</v>
      </c>
      <c r="D112" s="59" t="s">
        <v>28</v>
      </c>
      <c r="E112" s="400" t="s">
        <v>97</v>
      </c>
      <c r="F112" s="401"/>
      <c r="G112" s="54" t="s">
        <v>57</v>
      </c>
      <c r="H112" s="54"/>
      <c r="I112" s="98">
        <f>'пр 4'!H78</f>
        <v>135</v>
      </c>
      <c r="J112" s="98">
        <f>'пр 4'!I78</f>
        <v>138</v>
      </c>
      <c r="K112" s="98">
        <f>'пр 4'!J78</f>
        <v>0</v>
      </c>
    </row>
    <row r="113" spans="1:11" s="139" customFormat="1" ht="12.75">
      <c r="A113" s="138" t="s">
        <v>180</v>
      </c>
      <c r="B113" s="128" t="s">
        <v>10</v>
      </c>
      <c r="C113" s="128" t="s">
        <v>9</v>
      </c>
      <c r="D113" s="128" t="s">
        <v>28</v>
      </c>
      <c r="E113" s="495" t="s">
        <v>97</v>
      </c>
      <c r="F113" s="496"/>
      <c r="G113" s="128" t="s">
        <v>57</v>
      </c>
      <c r="H113" s="128" t="s">
        <v>173</v>
      </c>
      <c r="I113" s="130">
        <v>100</v>
      </c>
      <c r="J113" s="130">
        <v>100</v>
      </c>
      <c r="K113" s="130">
        <v>100</v>
      </c>
    </row>
    <row r="114" spans="1:11" ht="12.75">
      <c r="A114" s="56" t="s">
        <v>15</v>
      </c>
      <c r="B114" s="54" t="s">
        <v>10</v>
      </c>
      <c r="C114" s="59" t="s">
        <v>9</v>
      </c>
      <c r="D114" s="59" t="s">
        <v>28</v>
      </c>
      <c r="E114" s="400" t="s">
        <v>97</v>
      </c>
      <c r="F114" s="401"/>
      <c r="G114" s="54" t="s">
        <v>77</v>
      </c>
      <c r="H114" s="54"/>
      <c r="I114" s="98">
        <f>'пр 4'!H79</f>
        <v>40.769999999999996</v>
      </c>
      <c r="J114" s="98">
        <f>'пр 4'!I79</f>
        <v>41.676</v>
      </c>
      <c r="K114" s="98">
        <f>'пр 4'!J79</f>
        <v>0</v>
      </c>
    </row>
    <row r="115" spans="1:11" s="139" customFormat="1" ht="12.75">
      <c r="A115" s="138" t="s">
        <v>15</v>
      </c>
      <c r="B115" s="128" t="s">
        <v>10</v>
      </c>
      <c r="C115" s="128" t="s">
        <v>9</v>
      </c>
      <c r="D115" s="128" t="s">
        <v>28</v>
      </c>
      <c r="E115" s="495" t="s">
        <v>97</v>
      </c>
      <c r="F115" s="496"/>
      <c r="G115" s="128" t="s">
        <v>77</v>
      </c>
      <c r="H115" s="128" t="s">
        <v>174</v>
      </c>
      <c r="I115" s="130">
        <v>30.2</v>
      </c>
      <c r="J115" s="130">
        <v>30.2</v>
      </c>
      <c r="K115" s="130">
        <v>30.2</v>
      </c>
    </row>
    <row r="116" spans="1:11" ht="22.5" customHeight="1">
      <c r="A116" s="70" t="s">
        <v>87</v>
      </c>
      <c r="B116" s="69" t="s">
        <v>10</v>
      </c>
      <c r="C116" s="59" t="s">
        <v>9</v>
      </c>
      <c r="D116" s="59" t="s">
        <v>28</v>
      </c>
      <c r="E116" s="400" t="s">
        <v>97</v>
      </c>
      <c r="F116" s="402"/>
      <c r="G116" s="66" t="s">
        <v>13</v>
      </c>
      <c r="H116" s="66"/>
      <c r="I116" s="97">
        <f>I118</f>
        <v>6.93</v>
      </c>
      <c r="J116" s="97">
        <f>J118</f>
        <v>9.825999999999999</v>
      </c>
      <c r="K116" s="97">
        <f>K118</f>
        <v>0</v>
      </c>
    </row>
    <row r="117" spans="1:11" ht="33.75" customHeight="1">
      <c r="A117" s="56" t="s">
        <v>94</v>
      </c>
      <c r="B117" s="54" t="s">
        <v>10</v>
      </c>
      <c r="C117" s="59" t="s">
        <v>9</v>
      </c>
      <c r="D117" s="59" t="s">
        <v>28</v>
      </c>
      <c r="E117" s="400" t="s">
        <v>97</v>
      </c>
      <c r="F117" s="402"/>
      <c r="G117" s="54" t="s">
        <v>89</v>
      </c>
      <c r="H117" s="54"/>
      <c r="I117" s="98">
        <f>I118</f>
        <v>6.93</v>
      </c>
      <c r="J117" s="98">
        <f>J118</f>
        <v>9.825999999999999</v>
      </c>
      <c r="K117" s="98">
        <f>K118</f>
        <v>0</v>
      </c>
    </row>
    <row r="118" spans="1:11" ht="33.75">
      <c r="A118" s="56" t="s">
        <v>90</v>
      </c>
      <c r="B118" s="54" t="s">
        <v>10</v>
      </c>
      <c r="C118" s="59" t="s">
        <v>9</v>
      </c>
      <c r="D118" s="59" t="s">
        <v>28</v>
      </c>
      <c r="E118" s="400" t="s">
        <v>97</v>
      </c>
      <c r="F118" s="402"/>
      <c r="G118" s="54" t="s">
        <v>60</v>
      </c>
      <c r="H118" s="54"/>
      <c r="I118" s="98">
        <f>'пр 4'!H82</f>
        <v>6.93</v>
      </c>
      <c r="J118" s="98">
        <f>'пр 4'!I82</f>
        <v>9.825999999999999</v>
      </c>
      <c r="K118" s="98">
        <f>'пр 4'!J82</f>
        <v>0</v>
      </c>
    </row>
    <row r="119" spans="1:11" s="139" customFormat="1" ht="25.5" customHeight="1">
      <c r="A119" s="138" t="s">
        <v>206</v>
      </c>
      <c r="B119" s="128" t="s">
        <v>10</v>
      </c>
      <c r="C119" s="128" t="s">
        <v>9</v>
      </c>
      <c r="D119" s="128" t="s">
        <v>28</v>
      </c>
      <c r="E119" s="495" t="s">
        <v>97</v>
      </c>
      <c r="F119" s="497"/>
      <c r="G119" s="128" t="s">
        <v>60</v>
      </c>
      <c r="H119" s="142" t="s">
        <v>184</v>
      </c>
      <c r="I119" s="130">
        <v>7.1</v>
      </c>
      <c r="J119" s="130">
        <v>8.6</v>
      </c>
      <c r="K119" s="130">
        <v>14.3</v>
      </c>
    </row>
    <row r="120" spans="1:11" ht="12.75" customHeight="1">
      <c r="A120" s="73" t="s">
        <v>98</v>
      </c>
      <c r="B120" s="69" t="s">
        <v>10</v>
      </c>
      <c r="C120" s="74" t="s">
        <v>28</v>
      </c>
      <c r="D120" s="74"/>
      <c r="E120" s="417"/>
      <c r="F120" s="418"/>
      <c r="G120" s="87"/>
      <c r="H120" s="87"/>
      <c r="I120" s="97">
        <f>I121+I130</f>
        <v>600</v>
      </c>
      <c r="J120" s="97">
        <f>J121+J130</f>
        <v>650</v>
      </c>
      <c r="K120" s="97">
        <f>K121+K130</f>
        <v>650</v>
      </c>
    </row>
    <row r="121" spans="1:11" ht="51">
      <c r="A121" s="76" t="s">
        <v>50</v>
      </c>
      <c r="B121" s="66" t="s">
        <v>10</v>
      </c>
      <c r="C121" s="67" t="s">
        <v>28</v>
      </c>
      <c r="D121" s="67" t="s">
        <v>44</v>
      </c>
      <c r="E121" s="432" t="s">
        <v>80</v>
      </c>
      <c r="F121" s="418"/>
      <c r="G121" s="89" t="s">
        <v>61</v>
      </c>
      <c r="H121" s="89"/>
      <c r="I121" s="97">
        <f aca="true" t="shared" si="6" ref="I121:K127">I122</f>
        <v>100</v>
      </c>
      <c r="J121" s="97">
        <f t="shared" si="6"/>
        <v>50</v>
      </c>
      <c r="K121" s="97">
        <f t="shared" si="6"/>
        <v>50</v>
      </c>
    </row>
    <row r="122" spans="1:11" ht="25.5">
      <c r="A122" s="88" t="s">
        <v>79</v>
      </c>
      <c r="B122" s="6">
        <v>716</v>
      </c>
      <c r="C122" s="59" t="s">
        <v>28</v>
      </c>
      <c r="D122" s="59" t="s">
        <v>44</v>
      </c>
      <c r="E122" s="400" t="s">
        <v>84</v>
      </c>
      <c r="F122" s="401"/>
      <c r="G122" s="6" t="s">
        <v>61</v>
      </c>
      <c r="H122" s="6"/>
      <c r="I122" s="98">
        <f t="shared" si="6"/>
        <v>100</v>
      </c>
      <c r="J122" s="98">
        <f t="shared" si="6"/>
        <v>50</v>
      </c>
      <c r="K122" s="98">
        <f t="shared" si="6"/>
        <v>50</v>
      </c>
    </row>
    <row r="123" spans="1:11" ht="38.25">
      <c r="A123" s="88" t="s">
        <v>83</v>
      </c>
      <c r="B123" s="6">
        <v>716</v>
      </c>
      <c r="C123" s="59" t="s">
        <v>28</v>
      </c>
      <c r="D123" s="59" t="s">
        <v>44</v>
      </c>
      <c r="E123" s="400" t="s">
        <v>84</v>
      </c>
      <c r="F123" s="401"/>
      <c r="G123" s="6" t="s">
        <v>61</v>
      </c>
      <c r="H123" s="6"/>
      <c r="I123" s="98">
        <f t="shared" si="6"/>
        <v>100</v>
      </c>
      <c r="J123" s="98">
        <f t="shared" si="6"/>
        <v>50</v>
      </c>
      <c r="K123" s="98">
        <f t="shared" si="6"/>
        <v>50</v>
      </c>
    </row>
    <row r="124" spans="1:11" ht="38.25">
      <c r="A124" s="26" t="s">
        <v>46</v>
      </c>
      <c r="B124" s="6">
        <v>716</v>
      </c>
      <c r="C124" s="59" t="s">
        <v>28</v>
      </c>
      <c r="D124" s="59" t="s">
        <v>44</v>
      </c>
      <c r="E124" s="400" t="s">
        <v>84</v>
      </c>
      <c r="F124" s="401"/>
      <c r="G124" s="6" t="s">
        <v>61</v>
      </c>
      <c r="H124" s="6"/>
      <c r="I124" s="98">
        <f>I125</f>
        <v>100</v>
      </c>
      <c r="J124" s="98">
        <f t="shared" si="6"/>
        <v>50</v>
      </c>
      <c r="K124" s="98">
        <f t="shared" si="6"/>
        <v>50</v>
      </c>
    </row>
    <row r="125" spans="1:11" ht="22.5">
      <c r="A125" s="8" t="s">
        <v>139</v>
      </c>
      <c r="B125" s="6">
        <v>716</v>
      </c>
      <c r="C125" s="59" t="s">
        <v>28</v>
      </c>
      <c r="D125" s="59" t="s">
        <v>44</v>
      </c>
      <c r="E125" s="400" t="s">
        <v>99</v>
      </c>
      <c r="F125" s="401"/>
      <c r="G125" s="6" t="s">
        <v>61</v>
      </c>
      <c r="H125" s="6"/>
      <c r="I125" s="98">
        <f t="shared" si="6"/>
        <v>100</v>
      </c>
      <c r="J125" s="98">
        <f t="shared" si="6"/>
        <v>50</v>
      </c>
      <c r="K125" s="98">
        <f t="shared" si="6"/>
        <v>50</v>
      </c>
    </row>
    <row r="126" spans="1:11" ht="27" customHeight="1">
      <c r="A126" s="70" t="s">
        <v>87</v>
      </c>
      <c r="B126" s="69" t="s">
        <v>10</v>
      </c>
      <c r="C126" s="59" t="s">
        <v>28</v>
      </c>
      <c r="D126" s="59" t="s">
        <v>44</v>
      </c>
      <c r="E126" s="400" t="s">
        <v>99</v>
      </c>
      <c r="F126" s="401"/>
      <c r="G126" s="66" t="s">
        <v>13</v>
      </c>
      <c r="H126" s="66"/>
      <c r="I126" s="97">
        <f t="shared" si="6"/>
        <v>100</v>
      </c>
      <c r="J126" s="97">
        <f t="shared" si="6"/>
        <v>50</v>
      </c>
      <c r="K126" s="97">
        <f t="shared" si="6"/>
        <v>50</v>
      </c>
    </row>
    <row r="127" spans="1:11" ht="33.75">
      <c r="A127" s="56" t="s">
        <v>94</v>
      </c>
      <c r="B127" s="54" t="s">
        <v>10</v>
      </c>
      <c r="C127" s="59" t="s">
        <v>28</v>
      </c>
      <c r="D127" s="59" t="s">
        <v>44</v>
      </c>
      <c r="E127" s="400" t="s">
        <v>99</v>
      </c>
      <c r="F127" s="401"/>
      <c r="G127" s="54" t="s">
        <v>89</v>
      </c>
      <c r="H127" s="54"/>
      <c r="I127" s="98">
        <f t="shared" si="6"/>
        <v>100</v>
      </c>
      <c r="J127" s="98">
        <f t="shared" si="6"/>
        <v>50</v>
      </c>
      <c r="K127" s="98">
        <f t="shared" si="6"/>
        <v>50</v>
      </c>
    </row>
    <row r="128" spans="1:11" ht="33.75">
      <c r="A128" s="56" t="s">
        <v>90</v>
      </c>
      <c r="B128" s="54" t="s">
        <v>10</v>
      </c>
      <c r="C128" s="59" t="s">
        <v>28</v>
      </c>
      <c r="D128" s="59" t="s">
        <v>44</v>
      </c>
      <c r="E128" s="400" t="s">
        <v>99</v>
      </c>
      <c r="F128" s="401"/>
      <c r="G128" s="54" t="s">
        <v>60</v>
      </c>
      <c r="H128" s="54"/>
      <c r="I128" s="98">
        <f>'пр 4'!H91</f>
        <v>100</v>
      </c>
      <c r="J128" s="98">
        <f>'пр 4'!I91</f>
        <v>50</v>
      </c>
      <c r="K128" s="98">
        <f>'пр 4'!J91</f>
        <v>50</v>
      </c>
    </row>
    <row r="129" spans="1:11" s="139" customFormat="1" ht="12.75">
      <c r="A129" s="138" t="s">
        <v>181</v>
      </c>
      <c r="B129" s="128" t="s">
        <v>10</v>
      </c>
      <c r="C129" s="128" t="s">
        <v>28</v>
      </c>
      <c r="D129" s="128" t="s">
        <v>44</v>
      </c>
      <c r="E129" s="495" t="s">
        <v>99</v>
      </c>
      <c r="F129" s="496"/>
      <c r="G129" s="128" t="s">
        <v>60</v>
      </c>
      <c r="H129" s="142" t="s">
        <v>175</v>
      </c>
      <c r="I129" s="130">
        <v>50</v>
      </c>
      <c r="J129" s="130">
        <v>50</v>
      </c>
      <c r="K129" s="130">
        <v>50</v>
      </c>
    </row>
    <row r="130" spans="1:11" ht="12.75">
      <c r="A130" s="76" t="s">
        <v>52</v>
      </c>
      <c r="B130" s="66" t="s">
        <v>10</v>
      </c>
      <c r="C130" s="67" t="s">
        <v>28</v>
      </c>
      <c r="D130" s="67" t="s">
        <v>51</v>
      </c>
      <c r="E130" s="432" t="s">
        <v>80</v>
      </c>
      <c r="F130" s="418"/>
      <c r="G130" s="89" t="s">
        <v>61</v>
      </c>
      <c r="H130" s="89"/>
      <c r="I130" s="97">
        <f aca="true" t="shared" si="7" ref="I130:K136">I131</f>
        <v>500</v>
      </c>
      <c r="J130" s="97">
        <f t="shared" si="7"/>
        <v>600</v>
      </c>
      <c r="K130" s="97">
        <f t="shared" si="7"/>
        <v>600</v>
      </c>
    </row>
    <row r="131" spans="1:11" ht="25.5">
      <c r="A131" s="88" t="s">
        <v>79</v>
      </c>
      <c r="B131" s="6">
        <v>716</v>
      </c>
      <c r="C131" s="67" t="s">
        <v>28</v>
      </c>
      <c r="D131" s="67" t="s">
        <v>51</v>
      </c>
      <c r="E131" s="400" t="s">
        <v>84</v>
      </c>
      <c r="F131" s="401"/>
      <c r="G131" s="6" t="s">
        <v>61</v>
      </c>
      <c r="H131" s="6"/>
      <c r="I131" s="98">
        <f t="shared" si="7"/>
        <v>500</v>
      </c>
      <c r="J131" s="98">
        <f t="shared" si="7"/>
        <v>600</v>
      </c>
      <c r="K131" s="98">
        <f t="shared" si="7"/>
        <v>600</v>
      </c>
    </row>
    <row r="132" spans="1:11" ht="36.75" customHeight="1">
      <c r="A132" s="88" t="s">
        <v>83</v>
      </c>
      <c r="B132" s="6">
        <v>716</v>
      </c>
      <c r="C132" s="67" t="s">
        <v>28</v>
      </c>
      <c r="D132" s="67" t="s">
        <v>51</v>
      </c>
      <c r="E132" s="400" t="s">
        <v>84</v>
      </c>
      <c r="F132" s="401"/>
      <c r="G132" s="6" t="s">
        <v>61</v>
      </c>
      <c r="H132" s="6"/>
      <c r="I132" s="98">
        <f t="shared" si="7"/>
        <v>500</v>
      </c>
      <c r="J132" s="98">
        <f t="shared" si="7"/>
        <v>600</v>
      </c>
      <c r="K132" s="98">
        <f t="shared" si="7"/>
        <v>600</v>
      </c>
    </row>
    <row r="133" spans="1:11" ht="40.5" customHeight="1">
      <c r="A133" s="26" t="s">
        <v>46</v>
      </c>
      <c r="B133" s="6">
        <v>716</v>
      </c>
      <c r="C133" s="67" t="s">
        <v>28</v>
      </c>
      <c r="D133" s="67" t="s">
        <v>51</v>
      </c>
      <c r="E133" s="400" t="s">
        <v>84</v>
      </c>
      <c r="F133" s="401"/>
      <c r="G133" s="6" t="s">
        <v>61</v>
      </c>
      <c r="H133" s="6"/>
      <c r="I133" s="98">
        <f t="shared" si="7"/>
        <v>500</v>
      </c>
      <c r="J133" s="98">
        <f t="shared" si="7"/>
        <v>600</v>
      </c>
      <c r="K133" s="98">
        <f t="shared" si="7"/>
        <v>600</v>
      </c>
    </row>
    <row r="134" spans="1:11" ht="33.75">
      <c r="A134" s="8" t="s">
        <v>138</v>
      </c>
      <c r="B134" s="6">
        <v>716</v>
      </c>
      <c r="C134" s="67" t="s">
        <v>28</v>
      </c>
      <c r="D134" s="67" t="s">
        <v>51</v>
      </c>
      <c r="E134" s="400" t="s">
        <v>100</v>
      </c>
      <c r="F134" s="401"/>
      <c r="G134" s="6" t="s">
        <v>61</v>
      </c>
      <c r="H134" s="6"/>
      <c r="I134" s="98">
        <f t="shared" si="7"/>
        <v>500</v>
      </c>
      <c r="J134" s="98">
        <f t="shared" si="7"/>
        <v>600</v>
      </c>
      <c r="K134" s="98">
        <f t="shared" si="7"/>
        <v>600</v>
      </c>
    </row>
    <row r="135" spans="1:11" ht="22.5">
      <c r="A135" s="70" t="s">
        <v>87</v>
      </c>
      <c r="B135" s="69" t="s">
        <v>10</v>
      </c>
      <c r="C135" s="67" t="s">
        <v>28</v>
      </c>
      <c r="D135" s="67" t="s">
        <v>51</v>
      </c>
      <c r="E135" s="400" t="s">
        <v>100</v>
      </c>
      <c r="F135" s="401"/>
      <c r="G135" s="66" t="s">
        <v>13</v>
      </c>
      <c r="H135" s="66"/>
      <c r="I135" s="97">
        <f t="shared" si="7"/>
        <v>500</v>
      </c>
      <c r="J135" s="97">
        <f t="shared" si="7"/>
        <v>600</v>
      </c>
      <c r="K135" s="97">
        <f t="shared" si="7"/>
        <v>600</v>
      </c>
    </row>
    <row r="136" spans="1:11" ht="33.75">
      <c r="A136" s="56" t="s">
        <v>94</v>
      </c>
      <c r="B136" s="54" t="s">
        <v>10</v>
      </c>
      <c r="C136" s="67" t="s">
        <v>28</v>
      </c>
      <c r="D136" s="67" t="s">
        <v>51</v>
      </c>
      <c r="E136" s="400" t="s">
        <v>100</v>
      </c>
      <c r="F136" s="401"/>
      <c r="G136" s="54" t="s">
        <v>89</v>
      </c>
      <c r="H136" s="54"/>
      <c r="I136" s="98">
        <f t="shared" si="7"/>
        <v>500</v>
      </c>
      <c r="J136" s="98">
        <f t="shared" si="7"/>
        <v>600</v>
      </c>
      <c r="K136" s="98">
        <f t="shared" si="7"/>
        <v>600</v>
      </c>
    </row>
    <row r="137" spans="1:11" ht="33.75">
      <c r="A137" s="56" t="s">
        <v>90</v>
      </c>
      <c r="B137" s="54" t="s">
        <v>10</v>
      </c>
      <c r="C137" s="67" t="s">
        <v>28</v>
      </c>
      <c r="D137" s="67" t="s">
        <v>51</v>
      </c>
      <c r="E137" s="400" t="s">
        <v>100</v>
      </c>
      <c r="F137" s="401"/>
      <c r="G137" s="54" t="s">
        <v>60</v>
      </c>
      <c r="H137" s="54"/>
      <c r="I137" s="98">
        <f>'пр 4'!H99</f>
        <v>500</v>
      </c>
      <c r="J137" s="98">
        <f>'пр 4'!I99</f>
        <v>600</v>
      </c>
      <c r="K137" s="98">
        <f>'пр 4'!J99</f>
        <v>600</v>
      </c>
    </row>
    <row r="138" spans="1:11" s="139" customFormat="1" ht="12.75">
      <c r="A138" s="138" t="s">
        <v>181</v>
      </c>
      <c r="B138" s="128" t="s">
        <v>10</v>
      </c>
      <c r="C138" s="133" t="s">
        <v>28</v>
      </c>
      <c r="D138" s="133" t="s">
        <v>51</v>
      </c>
      <c r="E138" s="495" t="s">
        <v>100</v>
      </c>
      <c r="F138" s="496"/>
      <c r="G138" s="128" t="s">
        <v>60</v>
      </c>
      <c r="H138" s="128" t="s">
        <v>175</v>
      </c>
      <c r="I138" s="130">
        <v>50</v>
      </c>
      <c r="J138" s="130">
        <v>50</v>
      </c>
      <c r="K138" s="130">
        <v>50</v>
      </c>
    </row>
    <row r="139" spans="1:11" ht="12.75">
      <c r="A139" s="73" t="s">
        <v>45</v>
      </c>
      <c r="B139" s="79" t="s">
        <v>10</v>
      </c>
      <c r="C139" s="79" t="s">
        <v>16</v>
      </c>
      <c r="D139" s="80"/>
      <c r="E139" s="400"/>
      <c r="F139" s="401"/>
      <c r="G139" s="59"/>
      <c r="H139" s="59"/>
      <c r="I139" s="97">
        <f>I141+I148</f>
        <v>36600</v>
      </c>
      <c r="J139" s="97">
        <f>J141+J148</f>
        <v>36600</v>
      </c>
      <c r="K139" s="97">
        <f>K141+K148</f>
        <v>22579.68</v>
      </c>
    </row>
    <row r="140" spans="1:11" ht="25.5">
      <c r="A140" s="88" t="s">
        <v>101</v>
      </c>
      <c r="B140" s="6">
        <v>716</v>
      </c>
      <c r="C140" s="80" t="s">
        <v>16</v>
      </c>
      <c r="D140" s="80" t="s">
        <v>44</v>
      </c>
      <c r="E140" s="400" t="s">
        <v>102</v>
      </c>
      <c r="F140" s="401"/>
      <c r="G140" s="6" t="s">
        <v>61</v>
      </c>
      <c r="H140" s="6"/>
      <c r="I140" s="98">
        <f>I141</f>
        <v>36600</v>
      </c>
      <c r="J140" s="98">
        <f aca="true" t="shared" si="8" ref="J140:K142">J141</f>
        <v>36600</v>
      </c>
      <c r="K140" s="98">
        <f t="shared" si="8"/>
        <v>22579.68</v>
      </c>
    </row>
    <row r="141" spans="1:11" ht="89.25">
      <c r="A141" s="73" t="s">
        <v>70</v>
      </c>
      <c r="B141" s="65" t="s">
        <v>10</v>
      </c>
      <c r="C141" s="83" t="s">
        <v>16</v>
      </c>
      <c r="D141" s="83" t="s">
        <v>44</v>
      </c>
      <c r="E141" s="400" t="s">
        <v>102</v>
      </c>
      <c r="F141" s="401"/>
      <c r="G141" s="83"/>
      <c r="H141" s="83"/>
      <c r="I141" s="99">
        <f>I142</f>
        <v>36600</v>
      </c>
      <c r="J141" s="99">
        <f t="shared" si="8"/>
        <v>36600</v>
      </c>
      <c r="K141" s="99">
        <f t="shared" si="8"/>
        <v>22579.68</v>
      </c>
    </row>
    <row r="142" spans="1:11" ht="127.5">
      <c r="A142" s="84" t="s">
        <v>56</v>
      </c>
      <c r="B142" s="57" t="s">
        <v>10</v>
      </c>
      <c r="C142" s="58" t="s">
        <v>16</v>
      </c>
      <c r="D142" s="58" t="s">
        <v>44</v>
      </c>
      <c r="E142" s="400" t="s">
        <v>103</v>
      </c>
      <c r="F142" s="402"/>
      <c r="G142" s="83"/>
      <c r="H142" s="83"/>
      <c r="I142" s="98">
        <f>I143</f>
        <v>36600</v>
      </c>
      <c r="J142" s="98">
        <f t="shared" si="8"/>
        <v>36600</v>
      </c>
      <c r="K142" s="98">
        <f t="shared" si="8"/>
        <v>22579.68</v>
      </c>
    </row>
    <row r="143" spans="1:11" ht="21.75" customHeight="1">
      <c r="A143" s="70" t="s">
        <v>87</v>
      </c>
      <c r="B143" s="54" t="s">
        <v>10</v>
      </c>
      <c r="C143" s="59" t="s">
        <v>16</v>
      </c>
      <c r="D143" s="59" t="s">
        <v>44</v>
      </c>
      <c r="E143" s="400" t="s">
        <v>103</v>
      </c>
      <c r="F143" s="402"/>
      <c r="G143" s="59"/>
      <c r="H143" s="59"/>
      <c r="I143" s="98">
        <f>SUM(I144)</f>
        <v>36600</v>
      </c>
      <c r="J143" s="98">
        <f>SUM(J144)</f>
        <v>36600</v>
      </c>
      <c r="K143" s="98">
        <f>SUM(K144)</f>
        <v>22579.68</v>
      </c>
    </row>
    <row r="144" spans="1:11" ht="40.5" customHeight="1">
      <c r="A144" s="56" t="s">
        <v>94</v>
      </c>
      <c r="B144" s="54" t="s">
        <v>10</v>
      </c>
      <c r="C144" s="59" t="s">
        <v>16</v>
      </c>
      <c r="D144" s="59" t="s">
        <v>44</v>
      </c>
      <c r="E144" s="400" t="s">
        <v>103</v>
      </c>
      <c r="F144" s="402"/>
      <c r="G144" s="66" t="s">
        <v>13</v>
      </c>
      <c r="H144" s="66"/>
      <c r="I144" s="98">
        <f aca="true" t="shared" si="9" ref="I144:K145">I145</f>
        <v>36600</v>
      </c>
      <c r="J144" s="98">
        <f t="shared" si="9"/>
        <v>36600</v>
      </c>
      <c r="K144" s="98">
        <f t="shared" si="9"/>
        <v>22579.68</v>
      </c>
    </row>
    <row r="145" spans="1:11" s="46" customFormat="1" ht="34.5" customHeight="1">
      <c r="A145" s="56" t="s">
        <v>90</v>
      </c>
      <c r="B145" s="54" t="s">
        <v>10</v>
      </c>
      <c r="C145" s="59" t="s">
        <v>16</v>
      </c>
      <c r="D145" s="59" t="s">
        <v>44</v>
      </c>
      <c r="E145" s="400" t="s">
        <v>103</v>
      </c>
      <c r="F145" s="402"/>
      <c r="G145" s="54" t="s">
        <v>89</v>
      </c>
      <c r="H145" s="54"/>
      <c r="I145" s="98">
        <f t="shared" si="9"/>
        <v>36600</v>
      </c>
      <c r="J145" s="98">
        <f t="shared" si="9"/>
        <v>36600</v>
      </c>
      <c r="K145" s="98">
        <f t="shared" si="9"/>
        <v>22579.68</v>
      </c>
    </row>
    <row r="146" spans="1:11" s="46" customFormat="1" ht="34.5" customHeight="1">
      <c r="A146" s="56" t="s">
        <v>90</v>
      </c>
      <c r="B146" s="54" t="s">
        <v>10</v>
      </c>
      <c r="C146" s="59" t="s">
        <v>16</v>
      </c>
      <c r="D146" s="59" t="s">
        <v>44</v>
      </c>
      <c r="E146" s="400" t="s">
        <v>103</v>
      </c>
      <c r="F146" s="402"/>
      <c r="G146" s="54" t="s">
        <v>60</v>
      </c>
      <c r="H146" s="54"/>
      <c r="I146" s="98">
        <f>'пр 4'!H107</f>
        <v>36600</v>
      </c>
      <c r="J146" s="98">
        <f>'пр 4'!I107</f>
        <v>36600</v>
      </c>
      <c r="K146" s="98">
        <f>'пр 4'!J107</f>
        <v>22579.68</v>
      </c>
    </row>
    <row r="147" spans="1:11" s="143" customFormat="1" ht="19.5" customHeight="1">
      <c r="A147" s="138" t="s">
        <v>195</v>
      </c>
      <c r="B147" s="128" t="s">
        <v>10</v>
      </c>
      <c r="C147" s="128" t="s">
        <v>16</v>
      </c>
      <c r="D147" s="128" t="s">
        <v>44</v>
      </c>
      <c r="E147" s="495" t="s">
        <v>103</v>
      </c>
      <c r="F147" s="497"/>
      <c r="G147" s="128" t="s">
        <v>60</v>
      </c>
      <c r="H147" s="128" t="s">
        <v>183</v>
      </c>
      <c r="I147" s="130">
        <v>1334.7</v>
      </c>
      <c r="J147" s="130">
        <v>1388.9</v>
      </c>
      <c r="K147" s="130">
        <v>1478.5</v>
      </c>
    </row>
    <row r="148" spans="1:11" ht="24.75" customHeight="1">
      <c r="A148" s="78" t="s">
        <v>55</v>
      </c>
      <c r="B148" s="66" t="s">
        <v>10</v>
      </c>
      <c r="C148" s="67" t="s">
        <v>16</v>
      </c>
      <c r="D148" s="67" t="s">
        <v>25</v>
      </c>
      <c r="E148" s="432" t="s">
        <v>80</v>
      </c>
      <c r="F148" s="418"/>
      <c r="G148" s="82" t="s">
        <v>61</v>
      </c>
      <c r="H148" s="82"/>
      <c r="I148" s="97">
        <f aca="true" t="shared" si="10" ref="I148:K154">I149</f>
        <v>0</v>
      </c>
      <c r="J148" s="97">
        <f t="shared" si="10"/>
        <v>0</v>
      </c>
      <c r="K148" s="97">
        <f t="shared" si="10"/>
        <v>0</v>
      </c>
    </row>
    <row r="149" spans="1:11" ht="26.25" customHeight="1">
      <c r="A149" s="88" t="s">
        <v>79</v>
      </c>
      <c r="B149" s="6">
        <v>716</v>
      </c>
      <c r="C149" s="58" t="s">
        <v>16</v>
      </c>
      <c r="D149" s="58" t="s">
        <v>25</v>
      </c>
      <c r="E149" s="400" t="s">
        <v>84</v>
      </c>
      <c r="F149" s="401"/>
      <c r="G149" s="6" t="s">
        <v>61</v>
      </c>
      <c r="H149" s="6"/>
      <c r="I149" s="98">
        <f t="shared" si="10"/>
        <v>0</v>
      </c>
      <c r="J149" s="98">
        <f t="shared" si="10"/>
        <v>0</v>
      </c>
      <c r="K149" s="98">
        <f t="shared" si="10"/>
        <v>0</v>
      </c>
    </row>
    <row r="150" spans="1:11" ht="38.25" customHeight="1">
      <c r="A150" s="88" t="s">
        <v>83</v>
      </c>
      <c r="B150" s="6">
        <v>716</v>
      </c>
      <c r="C150" s="58" t="s">
        <v>16</v>
      </c>
      <c r="D150" s="58" t="s">
        <v>25</v>
      </c>
      <c r="E150" s="400" t="s">
        <v>84</v>
      </c>
      <c r="F150" s="401"/>
      <c r="G150" s="6" t="s">
        <v>61</v>
      </c>
      <c r="H150" s="6"/>
      <c r="I150" s="98">
        <f t="shared" si="10"/>
        <v>0</v>
      </c>
      <c r="J150" s="98">
        <f t="shared" si="10"/>
        <v>0</v>
      </c>
      <c r="K150" s="98">
        <f t="shared" si="10"/>
        <v>0</v>
      </c>
    </row>
    <row r="151" spans="1:11" ht="39.75" customHeight="1">
      <c r="A151" s="26" t="s">
        <v>46</v>
      </c>
      <c r="B151" s="6">
        <v>716</v>
      </c>
      <c r="C151" s="58" t="s">
        <v>16</v>
      </c>
      <c r="D151" s="58" t="s">
        <v>25</v>
      </c>
      <c r="E151" s="400" t="s">
        <v>75</v>
      </c>
      <c r="F151" s="401"/>
      <c r="G151" s="6" t="s">
        <v>61</v>
      </c>
      <c r="H151" s="6"/>
      <c r="I151" s="98">
        <f t="shared" si="10"/>
        <v>0</v>
      </c>
      <c r="J151" s="98">
        <f t="shared" si="10"/>
        <v>0</v>
      </c>
      <c r="K151" s="98">
        <f t="shared" si="10"/>
        <v>0</v>
      </c>
    </row>
    <row r="152" spans="1:11" s="40" customFormat="1" ht="24" customHeight="1">
      <c r="A152" s="26" t="s">
        <v>53</v>
      </c>
      <c r="B152" s="6">
        <v>716</v>
      </c>
      <c r="C152" s="58" t="s">
        <v>16</v>
      </c>
      <c r="D152" s="58" t="s">
        <v>25</v>
      </c>
      <c r="E152" s="400" t="s">
        <v>104</v>
      </c>
      <c r="F152" s="401"/>
      <c r="G152" s="6" t="s">
        <v>61</v>
      </c>
      <c r="H152" s="6"/>
      <c r="I152" s="98">
        <f t="shared" si="10"/>
        <v>0</v>
      </c>
      <c r="J152" s="98">
        <f t="shared" si="10"/>
        <v>0</v>
      </c>
      <c r="K152" s="98">
        <f t="shared" si="10"/>
        <v>0</v>
      </c>
    </row>
    <row r="153" spans="1:11" s="40" customFormat="1" ht="27" customHeight="1">
      <c r="A153" s="70" t="s">
        <v>87</v>
      </c>
      <c r="B153" s="69" t="s">
        <v>10</v>
      </c>
      <c r="C153" s="58" t="s">
        <v>16</v>
      </c>
      <c r="D153" s="58" t="s">
        <v>25</v>
      </c>
      <c r="E153" s="400" t="s">
        <v>104</v>
      </c>
      <c r="F153" s="401"/>
      <c r="G153" s="66" t="s">
        <v>13</v>
      </c>
      <c r="H153" s="66"/>
      <c r="I153" s="97">
        <f t="shared" si="10"/>
        <v>0</v>
      </c>
      <c r="J153" s="97">
        <f t="shared" si="10"/>
        <v>0</v>
      </c>
      <c r="K153" s="97">
        <f t="shared" si="10"/>
        <v>0</v>
      </c>
    </row>
    <row r="154" spans="1:11" s="40" customFormat="1" ht="37.5" customHeight="1">
      <c r="A154" s="56" t="s">
        <v>94</v>
      </c>
      <c r="B154" s="54" t="s">
        <v>10</v>
      </c>
      <c r="C154" s="58" t="s">
        <v>16</v>
      </c>
      <c r="D154" s="58" t="s">
        <v>25</v>
      </c>
      <c r="E154" s="400" t="s">
        <v>104</v>
      </c>
      <c r="F154" s="401"/>
      <c r="G154" s="54" t="s">
        <v>89</v>
      </c>
      <c r="H154" s="54"/>
      <c r="I154" s="98">
        <f t="shared" si="10"/>
        <v>0</v>
      </c>
      <c r="J154" s="98">
        <f t="shared" si="10"/>
        <v>0</v>
      </c>
      <c r="K154" s="98">
        <f t="shared" si="10"/>
        <v>0</v>
      </c>
    </row>
    <row r="155" spans="1:11" s="40" customFormat="1" ht="37.5" customHeight="1">
      <c r="A155" s="56" t="s">
        <v>90</v>
      </c>
      <c r="B155" s="54" t="s">
        <v>10</v>
      </c>
      <c r="C155" s="58" t="s">
        <v>16</v>
      </c>
      <c r="D155" s="58" t="s">
        <v>25</v>
      </c>
      <c r="E155" s="400" t="s">
        <v>104</v>
      </c>
      <c r="F155" s="401"/>
      <c r="G155" s="54" t="s">
        <v>60</v>
      </c>
      <c r="H155" s="54"/>
      <c r="I155" s="98">
        <f>'пр 4'!H115</f>
        <v>0</v>
      </c>
      <c r="J155" s="98">
        <f>'пр 4'!I115</f>
        <v>0</v>
      </c>
      <c r="K155" s="98">
        <f>'пр 4'!J115</f>
        <v>0</v>
      </c>
    </row>
    <row r="156" spans="1:11" s="143" customFormat="1" ht="23.25" customHeight="1">
      <c r="A156" s="138" t="s">
        <v>181</v>
      </c>
      <c r="B156" s="128" t="s">
        <v>10</v>
      </c>
      <c r="C156" s="141" t="s">
        <v>16</v>
      </c>
      <c r="D156" s="141" t="s">
        <v>25</v>
      </c>
      <c r="E156" s="495" t="s">
        <v>104</v>
      </c>
      <c r="F156" s="496"/>
      <c r="G156" s="128" t="s">
        <v>60</v>
      </c>
      <c r="H156" s="142" t="s">
        <v>175</v>
      </c>
      <c r="I156" s="130">
        <v>500</v>
      </c>
      <c r="J156" s="130">
        <v>0</v>
      </c>
      <c r="K156" s="130">
        <v>0</v>
      </c>
    </row>
    <row r="157" spans="1:11" s="40" customFormat="1" ht="18.75" customHeight="1">
      <c r="A157" s="81" t="s">
        <v>29</v>
      </c>
      <c r="B157" s="66" t="s">
        <v>10</v>
      </c>
      <c r="C157" s="67" t="s">
        <v>31</v>
      </c>
      <c r="D157" s="75"/>
      <c r="E157" s="400"/>
      <c r="F157" s="401"/>
      <c r="G157" s="87"/>
      <c r="H157" s="87"/>
      <c r="I157" s="97">
        <f>I158+I167+I182</f>
        <v>4503.928</v>
      </c>
      <c r="J157" s="97">
        <f>J158+J167+J182</f>
        <v>3903.928</v>
      </c>
      <c r="K157" s="97">
        <f>K158+K167+K182</f>
        <v>3903.928</v>
      </c>
    </row>
    <row r="158" spans="1:11" s="40" customFormat="1" ht="15" customHeight="1">
      <c r="A158" s="81" t="s">
        <v>30</v>
      </c>
      <c r="B158" s="66" t="s">
        <v>10</v>
      </c>
      <c r="C158" s="67" t="s">
        <v>31</v>
      </c>
      <c r="D158" s="67" t="s">
        <v>8</v>
      </c>
      <c r="E158" s="432" t="s">
        <v>80</v>
      </c>
      <c r="F158" s="418"/>
      <c r="G158" s="67" t="s">
        <v>61</v>
      </c>
      <c r="H158" s="67"/>
      <c r="I158" s="97">
        <f aca="true" t="shared" si="11" ref="I158:K164">I159</f>
        <v>572</v>
      </c>
      <c r="J158" s="97">
        <f t="shared" si="11"/>
        <v>72</v>
      </c>
      <c r="K158" s="97">
        <f t="shared" si="11"/>
        <v>72</v>
      </c>
    </row>
    <row r="159" spans="1:11" s="40" customFormat="1" ht="28.5" customHeight="1">
      <c r="A159" s="88" t="s">
        <v>79</v>
      </c>
      <c r="B159" s="6">
        <v>716</v>
      </c>
      <c r="C159" s="67" t="s">
        <v>31</v>
      </c>
      <c r="D159" s="67" t="s">
        <v>8</v>
      </c>
      <c r="E159" s="400" t="s">
        <v>84</v>
      </c>
      <c r="F159" s="401"/>
      <c r="G159" s="6" t="s">
        <v>61</v>
      </c>
      <c r="H159" s="6"/>
      <c r="I159" s="98">
        <f t="shared" si="11"/>
        <v>572</v>
      </c>
      <c r="J159" s="98">
        <f t="shared" si="11"/>
        <v>72</v>
      </c>
      <c r="K159" s="98">
        <f t="shared" si="11"/>
        <v>72</v>
      </c>
    </row>
    <row r="160" spans="1:11" s="40" customFormat="1" ht="37.5" customHeight="1">
      <c r="A160" s="88" t="s">
        <v>83</v>
      </c>
      <c r="B160" s="6">
        <v>716</v>
      </c>
      <c r="C160" s="67" t="s">
        <v>31</v>
      </c>
      <c r="D160" s="67" t="s">
        <v>8</v>
      </c>
      <c r="E160" s="400" t="s">
        <v>84</v>
      </c>
      <c r="F160" s="401"/>
      <c r="G160" s="6" t="s">
        <v>61</v>
      </c>
      <c r="H160" s="6"/>
      <c r="I160" s="98">
        <f t="shared" si="11"/>
        <v>572</v>
      </c>
      <c r="J160" s="98">
        <f t="shared" si="11"/>
        <v>72</v>
      </c>
      <c r="K160" s="98">
        <f t="shared" si="11"/>
        <v>72</v>
      </c>
    </row>
    <row r="161" spans="1:11" ht="38.25">
      <c r="A161" s="26" t="s">
        <v>46</v>
      </c>
      <c r="B161" s="6">
        <v>716</v>
      </c>
      <c r="C161" s="67" t="s">
        <v>31</v>
      </c>
      <c r="D161" s="67" t="s">
        <v>8</v>
      </c>
      <c r="E161" s="400" t="s">
        <v>75</v>
      </c>
      <c r="F161" s="401"/>
      <c r="G161" s="6" t="s">
        <v>61</v>
      </c>
      <c r="H161" s="6"/>
      <c r="I161" s="98">
        <f t="shared" si="11"/>
        <v>572</v>
      </c>
      <c r="J161" s="98">
        <f t="shared" si="11"/>
        <v>72</v>
      </c>
      <c r="K161" s="98">
        <f t="shared" si="11"/>
        <v>72</v>
      </c>
    </row>
    <row r="162" spans="1:11" ht="24.75" customHeight="1">
      <c r="A162" s="8" t="s">
        <v>141</v>
      </c>
      <c r="B162" s="6">
        <v>716</v>
      </c>
      <c r="C162" s="67" t="s">
        <v>31</v>
      </c>
      <c r="D162" s="67" t="s">
        <v>8</v>
      </c>
      <c r="E162" s="400" t="s">
        <v>105</v>
      </c>
      <c r="F162" s="401"/>
      <c r="G162" s="6" t="s">
        <v>61</v>
      </c>
      <c r="H162" s="6"/>
      <c r="I162" s="98">
        <f t="shared" si="11"/>
        <v>572</v>
      </c>
      <c r="J162" s="98">
        <f t="shared" si="11"/>
        <v>72</v>
      </c>
      <c r="K162" s="98">
        <f t="shared" si="11"/>
        <v>72</v>
      </c>
    </row>
    <row r="163" spans="1:11" ht="27.75" customHeight="1">
      <c r="A163" s="70" t="s">
        <v>87</v>
      </c>
      <c r="B163" s="69" t="s">
        <v>10</v>
      </c>
      <c r="C163" s="67" t="s">
        <v>31</v>
      </c>
      <c r="D163" s="67" t="s">
        <v>8</v>
      </c>
      <c r="E163" s="400" t="s">
        <v>105</v>
      </c>
      <c r="F163" s="401"/>
      <c r="G163" s="66" t="s">
        <v>13</v>
      </c>
      <c r="H163" s="66"/>
      <c r="I163" s="97">
        <f t="shared" si="11"/>
        <v>572</v>
      </c>
      <c r="J163" s="97">
        <f t="shared" si="11"/>
        <v>72</v>
      </c>
      <c r="K163" s="97">
        <f t="shared" si="11"/>
        <v>72</v>
      </c>
    </row>
    <row r="164" spans="1:11" ht="34.5" customHeight="1">
      <c r="A164" s="56" t="s">
        <v>94</v>
      </c>
      <c r="B164" s="54" t="s">
        <v>10</v>
      </c>
      <c r="C164" s="67" t="s">
        <v>31</v>
      </c>
      <c r="D164" s="67" t="s">
        <v>8</v>
      </c>
      <c r="E164" s="400" t="s">
        <v>105</v>
      </c>
      <c r="F164" s="401"/>
      <c r="G164" s="54" t="s">
        <v>89</v>
      </c>
      <c r="H164" s="54"/>
      <c r="I164" s="98">
        <f t="shared" si="11"/>
        <v>572</v>
      </c>
      <c r="J164" s="98">
        <f t="shared" si="11"/>
        <v>72</v>
      </c>
      <c r="K164" s="98">
        <f t="shared" si="11"/>
        <v>72</v>
      </c>
    </row>
    <row r="165" spans="1:11" ht="38.25" customHeight="1">
      <c r="A165" s="56" t="s">
        <v>90</v>
      </c>
      <c r="B165" s="54" t="s">
        <v>10</v>
      </c>
      <c r="C165" s="67" t="s">
        <v>31</v>
      </c>
      <c r="D165" s="67" t="s">
        <v>8</v>
      </c>
      <c r="E165" s="400" t="s">
        <v>105</v>
      </c>
      <c r="F165" s="401"/>
      <c r="G165" s="54" t="s">
        <v>60</v>
      </c>
      <c r="H165" s="54"/>
      <c r="I165" s="98">
        <f>'пр 4'!H124</f>
        <v>572</v>
      </c>
      <c r="J165" s="98">
        <f>'пр 4'!I124</f>
        <v>72</v>
      </c>
      <c r="K165" s="98">
        <f>'пр 4'!J124</f>
        <v>72</v>
      </c>
    </row>
    <row r="166" spans="1:11" s="139" customFormat="1" ht="22.5" customHeight="1">
      <c r="A166" s="138" t="s">
        <v>195</v>
      </c>
      <c r="B166" s="128" t="s">
        <v>10</v>
      </c>
      <c r="C166" s="133" t="s">
        <v>31</v>
      </c>
      <c r="D166" s="133" t="s">
        <v>8</v>
      </c>
      <c r="E166" s="495" t="s">
        <v>105</v>
      </c>
      <c r="F166" s="496"/>
      <c r="G166" s="128" t="s">
        <v>60</v>
      </c>
      <c r="H166" s="128" t="s">
        <v>183</v>
      </c>
      <c r="I166" s="130">
        <v>58</v>
      </c>
      <c r="J166" s="130">
        <v>58</v>
      </c>
      <c r="K166" s="130">
        <v>58</v>
      </c>
    </row>
    <row r="167" spans="1:11" ht="21" customHeight="1">
      <c r="A167" s="70" t="s">
        <v>32</v>
      </c>
      <c r="B167" s="69" t="s">
        <v>10</v>
      </c>
      <c r="C167" s="67" t="s">
        <v>31</v>
      </c>
      <c r="D167" s="67" t="s">
        <v>9</v>
      </c>
      <c r="E167" s="432" t="s">
        <v>80</v>
      </c>
      <c r="F167" s="437"/>
      <c r="G167" s="54"/>
      <c r="H167" s="54"/>
      <c r="I167" s="97">
        <f>I168+I176</f>
        <v>0</v>
      </c>
      <c r="J167" s="97">
        <f>J168+J176</f>
        <v>0</v>
      </c>
      <c r="K167" s="97">
        <f>K168+K176</f>
        <v>0</v>
      </c>
    </row>
    <row r="168" spans="1:11" ht="27.75" customHeight="1">
      <c r="A168" s="88" t="s">
        <v>79</v>
      </c>
      <c r="B168" s="6">
        <v>716</v>
      </c>
      <c r="C168" s="67" t="s">
        <v>31</v>
      </c>
      <c r="D168" s="67" t="s">
        <v>9</v>
      </c>
      <c r="E168" s="400" t="s">
        <v>84</v>
      </c>
      <c r="F168" s="402"/>
      <c r="G168" s="54" t="s">
        <v>61</v>
      </c>
      <c r="H168" s="54"/>
      <c r="I168" s="98">
        <f aca="true" t="shared" si="12" ref="I168:K173">I169</f>
        <v>0</v>
      </c>
      <c r="J168" s="98">
        <f t="shared" si="12"/>
        <v>0</v>
      </c>
      <c r="K168" s="98">
        <f t="shared" si="12"/>
        <v>0</v>
      </c>
    </row>
    <row r="169" spans="1:11" ht="38.25" customHeight="1">
      <c r="A169" s="88" t="s">
        <v>83</v>
      </c>
      <c r="B169" s="6">
        <v>716</v>
      </c>
      <c r="C169" s="67" t="s">
        <v>31</v>
      </c>
      <c r="D169" s="67" t="s">
        <v>9</v>
      </c>
      <c r="E169" s="400" t="s">
        <v>84</v>
      </c>
      <c r="F169" s="402"/>
      <c r="G169" s="54" t="s">
        <v>61</v>
      </c>
      <c r="H169" s="54"/>
      <c r="I169" s="98">
        <f t="shared" si="12"/>
        <v>0</v>
      </c>
      <c r="J169" s="98">
        <f t="shared" si="12"/>
        <v>0</v>
      </c>
      <c r="K169" s="98">
        <f t="shared" si="12"/>
        <v>0</v>
      </c>
    </row>
    <row r="170" spans="1:11" ht="38.25" customHeight="1">
      <c r="A170" s="26" t="s">
        <v>46</v>
      </c>
      <c r="B170" s="6">
        <v>716</v>
      </c>
      <c r="C170" s="67" t="s">
        <v>31</v>
      </c>
      <c r="D170" s="67" t="s">
        <v>9</v>
      </c>
      <c r="E170" s="400" t="s">
        <v>75</v>
      </c>
      <c r="F170" s="402"/>
      <c r="G170" s="54" t="s">
        <v>61</v>
      </c>
      <c r="H170" s="54"/>
      <c r="I170" s="98">
        <f t="shared" si="12"/>
        <v>0</v>
      </c>
      <c r="J170" s="98">
        <f t="shared" si="12"/>
        <v>0</v>
      </c>
      <c r="K170" s="98">
        <f t="shared" si="12"/>
        <v>0</v>
      </c>
    </row>
    <row r="171" spans="1:11" ht="24" customHeight="1">
      <c r="A171" s="8" t="s">
        <v>142</v>
      </c>
      <c r="B171" s="6">
        <v>716</v>
      </c>
      <c r="C171" s="67" t="s">
        <v>31</v>
      </c>
      <c r="D171" s="67" t="s">
        <v>9</v>
      </c>
      <c r="E171" s="400" t="s">
        <v>137</v>
      </c>
      <c r="F171" s="402"/>
      <c r="G171" s="54" t="s">
        <v>61</v>
      </c>
      <c r="H171" s="54"/>
      <c r="I171" s="98">
        <f t="shared" si="12"/>
        <v>0</v>
      </c>
      <c r="J171" s="98">
        <f t="shared" si="12"/>
        <v>0</v>
      </c>
      <c r="K171" s="98">
        <f t="shared" si="12"/>
        <v>0</v>
      </c>
    </row>
    <row r="172" spans="1:11" ht="25.5" customHeight="1">
      <c r="A172" s="70" t="s">
        <v>87</v>
      </c>
      <c r="B172" s="69" t="s">
        <v>10</v>
      </c>
      <c r="C172" s="67" t="s">
        <v>31</v>
      </c>
      <c r="D172" s="67" t="s">
        <v>9</v>
      </c>
      <c r="E172" s="400" t="s">
        <v>137</v>
      </c>
      <c r="F172" s="402"/>
      <c r="G172" s="54" t="s">
        <v>13</v>
      </c>
      <c r="H172" s="54"/>
      <c r="I172" s="98">
        <f t="shared" si="12"/>
        <v>0</v>
      </c>
      <c r="J172" s="98">
        <f t="shared" si="12"/>
        <v>0</v>
      </c>
      <c r="K172" s="98">
        <f t="shared" si="12"/>
        <v>0</v>
      </c>
    </row>
    <row r="173" spans="1:11" ht="38.25" customHeight="1">
      <c r="A173" s="56" t="s">
        <v>94</v>
      </c>
      <c r="B173" s="54" t="s">
        <v>10</v>
      </c>
      <c r="C173" s="67" t="s">
        <v>31</v>
      </c>
      <c r="D173" s="67" t="s">
        <v>9</v>
      </c>
      <c r="E173" s="400" t="s">
        <v>137</v>
      </c>
      <c r="F173" s="402"/>
      <c r="G173" s="54" t="s">
        <v>89</v>
      </c>
      <c r="H173" s="54"/>
      <c r="I173" s="98">
        <f t="shared" si="12"/>
        <v>0</v>
      </c>
      <c r="J173" s="98">
        <f t="shared" si="12"/>
        <v>0</v>
      </c>
      <c r="K173" s="98">
        <f t="shared" si="12"/>
        <v>0</v>
      </c>
    </row>
    <row r="174" spans="1:11" ht="38.25" customHeight="1">
      <c r="A174" s="56" t="s">
        <v>90</v>
      </c>
      <c r="B174" s="54" t="s">
        <v>10</v>
      </c>
      <c r="C174" s="67" t="s">
        <v>31</v>
      </c>
      <c r="D174" s="67" t="s">
        <v>9</v>
      </c>
      <c r="E174" s="400" t="s">
        <v>137</v>
      </c>
      <c r="F174" s="402"/>
      <c r="G174" s="54" t="s">
        <v>60</v>
      </c>
      <c r="H174" s="54"/>
      <c r="I174" s="98">
        <f>'пр 4'!H132</f>
        <v>0</v>
      </c>
      <c r="J174" s="98">
        <f>'пр 4'!I132</f>
        <v>0</v>
      </c>
      <c r="K174" s="98">
        <f>'пр 4'!J132</f>
        <v>0</v>
      </c>
    </row>
    <row r="175" spans="1:11" s="139" customFormat="1" ht="20.25" customHeight="1">
      <c r="A175" s="138" t="s">
        <v>195</v>
      </c>
      <c r="B175" s="128" t="s">
        <v>10</v>
      </c>
      <c r="C175" s="133" t="s">
        <v>31</v>
      </c>
      <c r="D175" s="133" t="s">
        <v>9</v>
      </c>
      <c r="E175" s="495" t="s">
        <v>137</v>
      </c>
      <c r="F175" s="497"/>
      <c r="G175" s="128" t="s">
        <v>60</v>
      </c>
      <c r="H175" s="128" t="s">
        <v>183</v>
      </c>
      <c r="I175" s="130">
        <v>77</v>
      </c>
      <c r="J175" s="130">
        <v>0</v>
      </c>
      <c r="K175" s="130">
        <v>0</v>
      </c>
    </row>
    <row r="176" spans="1:11" ht="38.25" customHeight="1">
      <c r="A176" s="109" t="s">
        <v>162</v>
      </c>
      <c r="B176" s="16">
        <v>716</v>
      </c>
      <c r="C176" s="67" t="s">
        <v>31</v>
      </c>
      <c r="D176" s="67" t="s">
        <v>9</v>
      </c>
      <c r="E176" s="432" t="s">
        <v>163</v>
      </c>
      <c r="F176" s="437"/>
      <c r="G176" s="66"/>
      <c r="H176" s="66"/>
      <c r="I176" s="97">
        <f aca="true" t="shared" si="13" ref="I176:K179">I177</f>
        <v>0</v>
      </c>
      <c r="J176" s="97">
        <f t="shared" si="13"/>
        <v>0</v>
      </c>
      <c r="K176" s="97">
        <f t="shared" si="13"/>
        <v>0</v>
      </c>
    </row>
    <row r="177" spans="1:11" ht="38.25" customHeight="1">
      <c r="A177" s="70" t="s">
        <v>162</v>
      </c>
      <c r="B177" s="69" t="s">
        <v>10</v>
      </c>
      <c r="C177" s="67" t="s">
        <v>31</v>
      </c>
      <c r="D177" s="67" t="s">
        <v>9</v>
      </c>
      <c r="E177" s="400" t="s">
        <v>164</v>
      </c>
      <c r="F177" s="402"/>
      <c r="G177" s="66"/>
      <c r="H177" s="66"/>
      <c r="I177" s="97">
        <f t="shared" si="13"/>
        <v>0</v>
      </c>
      <c r="J177" s="97">
        <f t="shared" si="13"/>
        <v>0</v>
      </c>
      <c r="K177" s="97">
        <f t="shared" si="13"/>
        <v>0</v>
      </c>
    </row>
    <row r="178" spans="1:11" ht="38.25" customHeight="1">
      <c r="A178" s="70" t="s">
        <v>87</v>
      </c>
      <c r="B178" s="69" t="s">
        <v>10</v>
      </c>
      <c r="C178" s="67" t="s">
        <v>31</v>
      </c>
      <c r="D178" s="67" t="s">
        <v>9</v>
      </c>
      <c r="E178" s="400" t="s">
        <v>164</v>
      </c>
      <c r="F178" s="402"/>
      <c r="G178" s="54" t="s">
        <v>13</v>
      </c>
      <c r="H178" s="54"/>
      <c r="I178" s="98">
        <f t="shared" si="13"/>
        <v>0</v>
      </c>
      <c r="J178" s="98">
        <f t="shared" si="13"/>
        <v>0</v>
      </c>
      <c r="K178" s="98">
        <f t="shared" si="13"/>
        <v>0</v>
      </c>
    </row>
    <row r="179" spans="1:11" ht="38.25" customHeight="1">
      <c r="A179" s="56" t="s">
        <v>94</v>
      </c>
      <c r="B179" s="54" t="s">
        <v>10</v>
      </c>
      <c r="C179" s="67" t="s">
        <v>31</v>
      </c>
      <c r="D179" s="67" t="s">
        <v>9</v>
      </c>
      <c r="E179" s="400" t="s">
        <v>164</v>
      </c>
      <c r="F179" s="402"/>
      <c r="G179" s="54" t="s">
        <v>89</v>
      </c>
      <c r="H179" s="54"/>
      <c r="I179" s="98">
        <f t="shared" si="13"/>
        <v>0</v>
      </c>
      <c r="J179" s="98">
        <f t="shared" si="13"/>
        <v>0</v>
      </c>
      <c r="K179" s="98">
        <f t="shared" si="13"/>
        <v>0</v>
      </c>
    </row>
    <row r="180" spans="1:11" ht="82.5" customHeight="1">
      <c r="A180" s="56" t="s">
        <v>165</v>
      </c>
      <c r="B180" s="54" t="s">
        <v>10</v>
      </c>
      <c r="C180" s="67" t="s">
        <v>31</v>
      </c>
      <c r="D180" s="67" t="s">
        <v>9</v>
      </c>
      <c r="E180" s="400" t="s">
        <v>164</v>
      </c>
      <c r="F180" s="402"/>
      <c r="G180" s="54" t="s">
        <v>166</v>
      </c>
      <c r="H180" s="54"/>
      <c r="I180" s="98">
        <f>'пр 4'!H137</f>
        <v>0</v>
      </c>
      <c r="J180" s="98">
        <f>'пр 4'!I137</f>
        <v>0</v>
      </c>
      <c r="K180" s="98">
        <f>'пр 4'!J137</f>
        <v>0</v>
      </c>
    </row>
    <row r="181" spans="1:11" s="139" customFormat="1" ht="18" customHeight="1">
      <c r="A181" s="138" t="s">
        <v>181</v>
      </c>
      <c r="B181" s="128" t="s">
        <v>10</v>
      </c>
      <c r="C181" s="133" t="s">
        <v>31</v>
      </c>
      <c r="D181" s="133" t="s">
        <v>9</v>
      </c>
      <c r="E181" s="495" t="s">
        <v>164</v>
      </c>
      <c r="F181" s="497"/>
      <c r="G181" s="128" t="s">
        <v>166</v>
      </c>
      <c r="H181" s="128" t="s">
        <v>175</v>
      </c>
      <c r="I181" s="130">
        <v>0</v>
      </c>
      <c r="J181" s="130">
        <v>17678.3</v>
      </c>
      <c r="K181" s="130">
        <v>0</v>
      </c>
    </row>
    <row r="182" spans="1:11" ht="18" customHeight="1">
      <c r="A182" s="81" t="s">
        <v>33</v>
      </c>
      <c r="B182" s="66" t="s">
        <v>10</v>
      </c>
      <c r="C182" s="67" t="s">
        <v>31</v>
      </c>
      <c r="D182" s="67" t="s">
        <v>28</v>
      </c>
      <c r="E182" s="432" t="s">
        <v>80</v>
      </c>
      <c r="F182" s="418"/>
      <c r="G182" s="67"/>
      <c r="H182" s="67"/>
      <c r="I182" s="97">
        <f>I183+I197+I210+I215</f>
        <v>3931.928</v>
      </c>
      <c r="J182" s="97">
        <f>J183+J197+J210+J215</f>
        <v>3831.928</v>
      </c>
      <c r="K182" s="97">
        <f>K183+K197+K210+K215</f>
        <v>3831.928</v>
      </c>
    </row>
    <row r="183" spans="1:11" ht="20.25" customHeight="1">
      <c r="A183" s="81" t="s">
        <v>34</v>
      </c>
      <c r="B183" s="66" t="s">
        <v>10</v>
      </c>
      <c r="C183" s="67" t="s">
        <v>31</v>
      </c>
      <c r="D183" s="67" t="s">
        <v>28</v>
      </c>
      <c r="E183" s="432" t="s">
        <v>80</v>
      </c>
      <c r="F183" s="418"/>
      <c r="G183" s="67" t="s">
        <v>61</v>
      </c>
      <c r="H183" s="67"/>
      <c r="I183" s="97">
        <f aca="true" t="shared" si="14" ref="I183:K188">I184</f>
        <v>800</v>
      </c>
      <c r="J183" s="97">
        <f t="shared" si="14"/>
        <v>800</v>
      </c>
      <c r="K183" s="97">
        <f t="shared" si="14"/>
        <v>800</v>
      </c>
    </row>
    <row r="184" spans="1:11" ht="24.75" customHeight="1">
      <c r="A184" s="88" t="s">
        <v>79</v>
      </c>
      <c r="B184" s="6">
        <v>716</v>
      </c>
      <c r="C184" s="67" t="s">
        <v>31</v>
      </c>
      <c r="D184" s="67" t="s">
        <v>28</v>
      </c>
      <c r="E184" s="400" t="s">
        <v>84</v>
      </c>
      <c r="F184" s="401"/>
      <c r="G184" s="6" t="s">
        <v>61</v>
      </c>
      <c r="H184" s="6"/>
      <c r="I184" s="98">
        <f t="shared" si="14"/>
        <v>800</v>
      </c>
      <c r="J184" s="98">
        <f t="shared" si="14"/>
        <v>800</v>
      </c>
      <c r="K184" s="98">
        <f t="shared" si="14"/>
        <v>800</v>
      </c>
    </row>
    <row r="185" spans="1:11" ht="39" customHeight="1">
      <c r="A185" s="88" t="s">
        <v>83</v>
      </c>
      <c r="B185" s="6">
        <v>716</v>
      </c>
      <c r="C185" s="67" t="s">
        <v>31</v>
      </c>
      <c r="D185" s="67" t="s">
        <v>28</v>
      </c>
      <c r="E185" s="400" t="s">
        <v>84</v>
      </c>
      <c r="F185" s="401"/>
      <c r="G185" s="6" t="s">
        <v>61</v>
      </c>
      <c r="H185" s="6"/>
      <c r="I185" s="98">
        <f t="shared" si="14"/>
        <v>800</v>
      </c>
      <c r="J185" s="98">
        <f t="shared" si="14"/>
        <v>800</v>
      </c>
      <c r="K185" s="98">
        <f t="shared" si="14"/>
        <v>800</v>
      </c>
    </row>
    <row r="186" spans="1:11" ht="24.75" customHeight="1">
      <c r="A186" s="26" t="s">
        <v>46</v>
      </c>
      <c r="B186" s="6">
        <v>716</v>
      </c>
      <c r="C186" s="67" t="s">
        <v>31</v>
      </c>
      <c r="D186" s="67" t="s">
        <v>28</v>
      </c>
      <c r="E186" s="400" t="s">
        <v>75</v>
      </c>
      <c r="F186" s="401"/>
      <c r="G186" s="6" t="s">
        <v>61</v>
      </c>
      <c r="H186" s="6"/>
      <c r="I186" s="98">
        <f t="shared" si="14"/>
        <v>800</v>
      </c>
      <c r="J186" s="98">
        <f t="shared" si="14"/>
        <v>800</v>
      </c>
      <c r="K186" s="98">
        <f t="shared" si="14"/>
        <v>800</v>
      </c>
    </row>
    <row r="187" spans="1:11" ht="24.75" customHeight="1">
      <c r="A187" s="8" t="s">
        <v>34</v>
      </c>
      <c r="B187" s="6">
        <v>716</v>
      </c>
      <c r="C187" s="67" t="s">
        <v>31</v>
      </c>
      <c r="D187" s="67" t="s">
        <v>28</v>
      </c>
      <c r="E187" s="400" t="s">
        <v>106</v>
      </c>
      <c r="F187" s="401"/>
      <c r="G187" s="6" t="s">
        <v>61</v>
      </c>
      <c r="H187" s="6"/>
      <c r="I187" s="98">
        <f t="shared" si="14"/>
        <v>800</v>
      </c>
      <c r="J187" s="98">
        <f t="shared" si="14"/>
        <v>800</v>
      </c>
      <c r="K187" s="98">
        <f t="shared" si="14"/>
        <v>800</v>
      </c>
    </row>
    <row r="188" spans="1:11" ht="24.75" customHeight="1">
      <c r="A188" s="70" t="s">
        <v>87</v>
      </c>
      <c r="B188" s="69" t="s">
        <v>10</v>
      </c>
      <c r="C188" s="67" t="s">
        <v>31</v>
      </c>
      <c r="D188" s="67" t="s">
        <v>28</v>
      </c>
      <c r="E188" s="400" t="s">
        <v>106</v>
      </c>
      <c r="F188" s="401"/>
      <c r="G188" s="66" t="s">
        <v>13</v>
      </c>
      <c r="H188" s="66"/>
      <c r="I188" s="97">
        <f t="shared" si="14"/>
        <v>800</v>
      </c>
      <c r="J188" s="97">
        <f t="shared" si="14"/>
        <v>800</v>
      </c>
      <c r="K188" s="97">
        <f t="shared" si="14"/>
        <v>800</v>
      </c>
    </row>
    <row r="189" spans="1:11" ht="36" customHeight="1">
      <c r="A189" s="56" t="s">
        <v>94</v>
      </c>
      <c r="B189" s="54" t="s">
        <v>10</v>
      </c>
      <c r="C189" s="67" t="s">
        <v>31</v>
      </c>
      <c r="D189" s="67" t="s">
        <v>28</v>
      </c>
      <c r="E189" s="400" t="s">
        <v>106</v>
      </c>
      <c r="F189" s="401"/>
      <c r="G189" s="54" t="s">
        <v>89</v>
      </c>
      <c r="H189" s="54"/>
      <c r="I189" s="98">
        <f>I190+I195</f>
        <v>800</v>
      </c>
      <c r="J189" s="98">
        <f>J190+J195</f>
        <v>800</v>
      </c>
      <c r="K189" s="98">
        <f>K190+K195</f>
        <v>800</v>
      </c>
    </row>
    <row r="190" spans="1:11" ht="34.5" customHeight="1">
      <c r="A190" s="56" t="s">
        <v>90</v>
      </c>
      <c r="B190" s="54" t="s">
        <v>10</v>
      </c>
      <c r="C190" s="67" t="s">
        <v>31</v>
      </c>
      <c r="D190" s="67" t="s">
        <v>28</v>
      </c>
      <c r="E190" s="400" t="s">
        <v>106</v>
      </c>
      <c r="F190" s="401"/>
      <c r="G190" s="54" t="s">
        <v>60</v>
      </c>
      <c r="H190" s="54"/>
      <c r="I190" s="98">
        <f>'пр 4'!H151</f>
        <v>500</v>
      </c>
      <c r="J190" s="98">
        <f>'пр 4'!I151</f>
        <v>500</v>
      </c>
      <c r="K190" s="98">
        <f>'пр 4'!J151</f>
        <v>500</v>
      </c>
    </row>
    <row r="191" spans="1:11" s="139" customFormat="1" ht="18" customHeight="1">
      <c r="A191" s="138" t="s">
        <v>195</v>
      </c>
      <c r="B191" s="128" t="s">
        <v>10</v>
      </c>
      <c r="C191" s="133" t="s">
        <v>31</v>
      </c>
      <c r="D191" s="133" t="s">
        <v>28</v>
      </c>
      <c r="E191" s="495" t="s">
        <v>106</v>
      </c>
      <c r="F191" s="496"/>
      <c r="G191" s="128" t="s">
        <v>60</v>
      </c>
      <c r="H191" s="128" t="s">
        <v>183</v>
      </c>
      <c r="I191" s="130">
        <v>204</v>
      </c>
      <c r="J191" s="130">
        <v>204</v>
      </c>
      <c r="K191" s="130">
        <v>204</v>
      </c>
    </row>
    <row r="192" spans="1:11" s="139" customFormat="1" ht="18" customHeight="1">
      <c r="A192" s="138" t="s">
        <v>181</v>
      </c>
      <c r="B192" s="128" t="s">
        <v>10</v>
      </c>
      <c r="C192" s="133" t="s">
        <v>31</v>
      </c>
      <c r="D192" s="133" t="s">
        <v>28</v>
      </c>
      <c r="E192" s="495" t="s">
        <v>106</v>
      </c>
      <c r="F192" s="496"/>
      <c r="G192" s="128" t="s">
        <v>60</v>
      </c>
      <c r="H192" s="128" t="s">
        <v>175</v>
      </c>
      <c r="I192" s="130">
        <v>0</v>
      </c>
      <c r="J192" s="130">
        <v>0</v>
      </c>
      <c r="K192" s="130">
        <v>0</v>
      </c>
    </row>
    <row r="193" spans="1:11" s="139" customFormat="1" ht="18" customHeight="1">
      <c r="A193" s="138" t="s">
        <v>19</v>
      </c>
      <c r="B193" s="128" t="s">
        <v>10</v>
      </c>
      <c r="C193" s="133" t="s">
        <v>31</v>
      </c>
      <c r="D193" s="133" t="s">
        <v>28</v>
      </c>
      <c r="E193" s="495" t="s">
        <v>106</v>
      </c>
      <c r="F193" s="496"/>
      <c r="G193" s="128" t="s">
        <v>60</v>
      </c>
      <c r="H193" s="128" t="s">
        <v>20</v>
      </c>
      <c r="I193" s="130">
        <v>0</v>
      </c>
      <c r="J193" s="130">
        <v>0</v>
      </c>
      <c r="K193" s="130">
        <v>0</v>
      </c>
    </row>
    <row r="194" spans="1:11" s="139" customFormat="1" ht="24.75" customHeight="1">
      <c r="A194" s="138" t="s">
        <v>206</v>
      </c>
      <c r="B194" s="128" t="s">
        <v>10</v>
      </c>
      <c r="C194" s="133" t="s">
        <v>31</v>
      </c>
      <c r="D194" s="133" t="s">
        <v>28</v>
      </c>
      <c r="E194" s="495" t="s">
        <v>106</v>
      </c>
      <c r="F194" s="496"/>
      <c r="G194" s="128" t="s">
        <v>60</v>
      </c>
      <c r="H194" s="128" t="s">
        <v>184</v>
      </c>
      <c r="I194" s="130">
        <v>0</v>
      </c>
      <c r="J194" s="130">
        <v>0</v>
      </c>
      <c r="K194" s="130">
        <v>0</v>
      </c>
    </row>
    <row r="195" spans="1:11" ht="20.25" customHeight="1">
      <c r="A195" s="56" t="s">
        <v>145</v>
      </c>
      <c r="B195" s="54" t="s">
        <v>10</v>
      </c>
      <c r="C195" s="67" t="s">
        <v>31</v>
      </c>
      <c r="D195" s="67" t="s">
        <v>28</v>
      </c>
      <c r="E195" s="400" t="s">
        <v>106</v>
      </c>
      <c r="F195" s="401"/>
      <c r="G195" s="54" t="s">
        <v>144</v>
      </c>
      <c r="H195" s="54"/>
      <c r="I195" s="98">
        <f>'пр 4'!H152</f>
        <v>300</v>
      </c>
      <c r="J195" s="98">
        <f>'пр 4'!I152</f>
        <v>300</v>
      </c>
      <c r="K195" s="98">
        <f>'пр 4'!J152</f>
        <v>300</v>
      </c>
    </row>
    <row r="196" spans="1:11" s="139" customFormat="1" ht="18" customHeight="1">
      <c r="A196" s="138" t="s">
        <v>197</v>
      </c>
      <c r="B196" s="128" t="s">
        <v>10</v>
      </c>
      <c r="C196" s="133" t="s">
        <v>31</v>
      </c>
      <c r="D196" s="133" t="s">
        <v>28</v>
      </c>
      <c r="E196" s="495" t="s">
        <v>106</v>
      </c>
      <c r="F196" s="496"/>
      <c r="G196" s="128" t="s">
        <v>144</v>
      </c>
      <c r="H196" s="128" t="s">
        <v>185</v>
      </c>
      <c r="I196" s="130">
        <v>446</v>
      </c>
      <c r="J196" s="130">
        <v>446</v>
      </c>
      <c r="K196" s="130">
        <v>446</v>
      </c>
    </row>
    <row r="197" spans="1:11" ht="24.75" customHeight="1">
      <c r="A197" s="81" t="s">
        <v>35</v>
      </c>
      <c r="B197" s="66" t="s">
        <v>10</v>
      </c>
      <c r="C197" s="67" t="s">
        <v>31</v>
      </c>
      <c r="D197" s="67" t="s">
        <v>28</v>
      </c>
      <c r="E197" s="432" t="s">
        <v>80</v>
      </c>
      <c r="F197" s="418"/>
      <c r="G197" s="67"/>
      <c r="H197" s="67"/>
      <c r="I197" s="97">
        <f aca="true" t="shared" si="15" ref="I197:K212">I198</f>
        <v>2172</v>
      </c>
      <c r="J197" s="97">
        <f t="shared" si="15"/>
        <v>2072</v>
      </c>
      <c r="K197" s="97">
        <f t="shared" si="15"/>
        <v>2072</v>
      </c>
    </row>
    <row r="198" spans="1:11" ht="24.75" customHeight="1">
      <c r="A198" s="88" t="s">
        <v>79</v>
      </c>
      <c r="B198" s="6">
        <v>716</v>
      </c>
      <c r="C198" s="67" t="s">
        <v>31</v>
      </c>
      <c r="D198" s="67" t="s">
        <v>28</v>
      </c>
      <c r="E198" s="400" t="s">
        <v>84</v>
      </c>
      <c r="F198" s="401"/>
      <c r="G198" s="6" t="s">
        <v>61</v>
      </c>
      <c r="H198" s="6"/>
      <c r="I198" s="98">
        <f t="shared" si="15"/>
        <v>2172</v>
      </c>
      <c r="J198" s="98">
        <f t="shared" si="15"/>
        <v>2072</v>
      </c>
      <c r="K198" s="98">
        <f t="shared" si="15"/>
        <v>2072</v>
      </c>
    </row>
    <row r="199" spans="1:11" ht="38.25" customHeight="1">
      <c r="A199" s="88" t="s">
        <v>83</v>
      </c>
      <c r="B199" s="6">
        <v>716</v>
      </c>
      <c r="C199" s="67" t="s">
        <v>31</v>
      </c>
      <c r="D199" s="67" t="s">
        <v>28</v>
      </c>
      <c r="E199" s="400" t="s">
        <v>84</v>
      </c>
      <c r="F199" s="401"/>
      <c r="G199" s="6" t="s">
        <v>61</v>
      </c>
      <c r="H199" s="6"/>
      <c r="I199" s="98">
        <f t="shared" si="15"/>
        <v>2172</v>
      </c>
      <c r="J199" s="98">
        <f t="shared" si="15"/>
        <v>2072</v>
      </c>
      <c r="K199" s="98">
        <f t="shared" si="15"/>
        <v>2072</v>
      </c>
    </row>
    <row r="200" spans="1:11" ht="36" customHeight="1">
      <c r="A200" s="26" t="s">
        <v>46</v>
      </c>
      <c r="B200" s="6">
        <v>716</v>
      </c>
      <c r="C200" s="67" t="s">
        <v>31</v>
      </c>
      <c r="D200" s="67" t="s">
        <v>28</v>
      </c>
      <c r="E200" s="400" t="s">
        <v>75</v>
      </c>
      <c r="F200" s="401"/>
      <c r="G200" s="6" t="s">
        <v>61</v>
      </c>
      <c r="H200" s="6"/>
      <c r="I200" s="98">
        <f t="shared" si="15"/>
        <v>2172</v>
      </c>
      <c r="J200" s="98">
        <f t="shared" si="15"/>
        <v>2072</v>
      </c>
      <c r="K200" s="98">
        <f t="shared" si="15"/>
        <v>2072</v>
      </c>
    </row>
    <row r="201" spans="1:11" ht="27" customHeight="1">
      <c r="A201" s="8" t="s">
        <v>35</v>
      </c>
      <c r="B201" s="6">
        <v>716</v>
      </c>
      <c r="C201" s="67" t="s">
        <v>31</v>
      </c>
      <c r="D201" s="67" t="s">
        <v>28</v>
      </c>
      <c r="E201" s="400" t="s">
        <v>107</v>
      </c>
      <c r="F201" s="401"/>
      <c r="G201" s="6" t="s">
        <v>61</v>
      </c>
      <c r="H201" s="6"/>
      <c r="I201" s="98">
        <f>I202</f>
        <v>2172</v>
      </c>
      <c r="J201" s="98">
        <f t="shared" si="15"/>
        <v>2072</v>
      </c>
      <c r="K201" s="98">
        <f t="shared" si="15"/>
        <v>2072</v>
      </c>
    </row>
    <row r="202" spans="1:11" ht="27.75" customHeight="1">
      <c r="A202" s="70" t="s">
        <v>87</v>
      </c>
      <c r="B202" s="69" t="s">
        <v>10</v>
      </c>
      <c r="C202" s="67" t="s">
        <v>31</v>
      </c>
      <c r="D202" s="67" t="s">
        <v>28</v>
      </c>
      <c r="E202" s="400" t="s">
        <v>107</v>
      </c>
      <c r="F202" s="401"/>
      <c r="G202" s="66" t="s">
        <v>13</v>
      </c>
      <c r="H202" s="66"/>
      <c r="I202" s="97">
        <f t="shared" si="15"/>
        <v>2172</v>
      </c>
      <c r="J202" s="97">
        <f t="shared" si="15"/>
        <v>2072</v>
      </c>
      <c r="K202" s="97">
        <f t="shared" si="15"/>
        <v>2072</v>
      </c>
    </row>
    <row r="203" spans="1:11" ht="33.75" customHeight="1">
      <c r="A203" s="56" t="s">
        <v>94</v>
      </c>
      <c r="B203" s="54" t="s">
        <v>10</v>
      </c>
      <c r="C203" s="67" t="s">
        <v>31</v>
      </c>
      <c r="D203" s="67" t="s">
        <v>28</v>
      </c>
      <c r="E203" s="400" t="s">
        <v>107</v>
      </c>
      <c r="F203" s="401"/>
      <c r="G203" s="54" t="s">
        <v>89</v>
      </c>
      <c r="H203" s="54"/>
      <c r="I203" s="98">
        <f t="shared" si="15"/>
        <v>2172</v>
      </c>
      <c r="J203" s="98">
        <f t="shared" si="15"/>
        <v>2072</v>
      </c>
      <c r="K203" s="98">
        <f t="shared" si="15"/>
        <v>2072</v>
      </c>
    </row>
    <row r="204" spans="1:12" ht="24.75" customHeight="1">
      <c r="A204" s="56" t="s">
        <v>90</v>
      </c>
      <c r="B204" s="54" t="s">
        <v>10</v>
      </c>
      <c r="C204" s="67" t="s">
        <v>31</v>
      </c>
      <c r="D204" s="67" t="s">
        <v>28</v>
      </c>
      <c r="E204" s="400" t="s">
        <v>107</v>
      </c>
      <c r="F204" s="401"/>
      <c r="G204" s="54" t="s">
        <v>60</v>
      </c>
      <c r="H204" s="54"/>
      <c r="I204" s="98">
        <f>'пр 4'!H160</f>
        <v>2172</v>
      </c>
      <c r="J204" s="98">
        <f>'пр 4'!I160</f>
        <v>2072</v>
      </c>
      <c r="K204" s="98">
        <f>'пр 4'!J160</f>
        <v>2072</v>
      </c>
      <c r="L204" s="158">
        <f>SUM(I205:I209)</f>
        <v>1000</v>
      </c>
    </row>
    <row r="205" spans="1:12" s="139" customFormat="1" ht="19.5" customHeight="1">
      <c r="A205" s="138" t="s">
        <v>179</v>
      </c>
      <c r="B205" s="128" t="s">
        <v>10</v>
      </c>
      <c r="C205" s="133" t="s">
        <v>31</v>
      </c>
      <c r="D205" s="133" t="s">
        <v>28</v>
      </c>
      <c r="E205" s="495" t="s">
        <v>107</v>
      </c>
      <c r="F205" s="496"/>
      <c r="G205" s="128" t="s">
        <v>60</v>
      </c>
      <c r="H205" s="128" t="s">
        <v>177</v>
      </c>
      <c r="I205" s="130">
        <v>500</v>
      </c>
      <c r="J205" s="130">
        <v>243</v>
      </c>
      <c r="K205" s="130">
        <v>231</v>
      </c>
      <c r="L205" s="159">
        <f>SUM(J205:J209)</f>
        <v>743.301</v>
      </c>
    </row>
    <row r="206" spans="1:12" s="139" customFormat="1" ht="19.5" customHeight="1">
      <c r="A206" s="138" t="s">
        <v>195</v>
      </c>
      <c r="B206" s="128" t="s">
        <v>10</v>
      </c>
      <c r="C206" s="133" t="s">
        <v>31</v>
      </c>
      <c r="D206" s="133" t="s">
        <v>28</v>
      </c>
      <c r="E206" s="495" t="s">
        <v>107</v>
      </c>
      <c r="F206" s="496"/>
      <c r="G206" s="128" t="s">
        <v>60</v>
      </c>
      <c r="H206" s="128" t="s">
        <v>183</v>
      </c>
      <c r="I206" s="130">
        <v>143</v>
      </c>
      <c r="J206" s="130">
        <v>143</v>
      </c>
      <c r="K206" s="130">
        <v>143</v>
      </c>
      <c r="L206" s="159">
        <f>SUM(K205:K209)</f>
        <v>731.37</v>
      </c>
    </row>
    <row r="207" spans="1:11" s="139" customFormat="1" ht="19.5" customHeight="1">
      <c r="A207" s="138" t="s">
        <v>181</v>
      </c>
      <c r="B207" s="128" t="s">
        <v>10</v>
      </c>
      <c r="C207" s="133" t="s">
        <v>31</v>
      </c>
      <c r="D207" s="133" t="s">
        <v>28</v>
      </c>
      <c r="E207" s="495" t="s">
        <v>107</v>
      </c>
      <c r="F207" s="496"/>
      <c r="G207" s="128" t="s">
        <v>60</v>
      </c>
      <c r="H207" s="128" t="s">
        <v>175</v>
      </c>
      <c r="I207" s="130">
        <v>257</v>
      </c>
      <c r="J207" s="130">
        <v>257</v>
      </c>
      <c r="K207" s="130">
        <v>257</v>
      </c>
    </row>
    <row r="208" spans="1:11" s="139" customFormat="1" ht="19.5" customHeight="1">
      <c r="A208" s="138" t="s">
        <v>19</v>
      </c>
      <c r="B208" s="128" t="s">
        <v>10</v>
      </c>
      <c r="C208" s="133" t="s">
        <v>31</v>
      </c>
      <c r="D208" s="133" t="s">
        <v>28</v>
      </c>
      <c r="E208" s="495" t="s">
        <v>107</v>
      </c>
      <c r="F208" s="496"/>
      <c r="G208" s="128" t="s">
        <v>60</v>
      </c>
      <c r="H208" s="128" t="s">
        <v>20</v>
      </c>
      <c r="I208" s="130">
        <v>0</v>
      </c>
      <c r="J208" s="130">
        <v>0</v>
      </c>
      <c r="K208" s="130">
        <v>0</v>
      </c>
    </row>
    <row r="209" spans="1:11" s="139" customFormat="1" ht="27" customHeight="1">
      <c r="A209" s="138" t="s">
        <v>206</v>
      </c>
      <c r="B209" s="128" t="s">
        <v>10</v>
      </c>
      <c r="C209" s="133" t="s">
        <v>31</v>
      </c>
      <c r="D209" s="133" t="s">
        <v>28</v>
      </c>
      <c r="E209" s="495" t="s">
        <v>107</v>
      </c>
      <c r="F209" s="496"/>
      <c r="G209" s="128" t="s">
        <v>60</v>
      </c>
      <c r="H209" s="128" t="s">
        <v>184</v>
      </c>
      <c r="I209" s="130">
        <v>100</v>
      </c>
      <c r="J209" s="130">
        <v>100.301</v>
      </c>
      <c r="K209" s="130">
        <v>100.37</v>
      </c>
    </row>
    <row r="210" spans="1:11" ht="36" customHeight="1">
      <c r="A210" s="21" t="s">
        <v>134</v>
      </c>
      <c r="B210" s="16">
        <v>716</v>
      </c>
      <c r="C210" s="67" t="s">
        <v>31</v>
      </c>
      <c r="D210" s="67" t="s">
        <v>28</v>
      </c>
      <c r="E210" s="432" t="s">
        <v>133</v>
      </c>
      <c r="F210" s="418"/>
      <c r="G210" s="16" t="s">
        <v>61</v>
      </c>
      <c r="H210" s="16"/>
      <c r="I210" s="97">
        <f>I211</f>
        <v>0</v>
      </c>
      <c r="J210" s="97">
        <f>J211</f>
        <v>0</v>
      </c>
      <c r="K210" s="97">
        <f>K211</f>
        <v>0</v>
      </c>
    </row>
    <row r="211" spans="1:11" ht="24.75" customHeight="1">
      <c r="A211" s="56" t="s">
        <v>87</v>
      </c>
      <c r="B211" s="54" t="s">
        <v>10</v>
      </c>
      <c r="C211" s="58" t="s">
        <v>31</v>
      </c>
      <c r="D211" s="58" t="s">
        <v>28</v>
      </c>
      <c r="E211" s="400" t="s">
        <v>133</v>
      </c>
      <c r="F211" s="402"/>
      <c r="G211" s="57" t="s">
        <v>13</v>
      </c>
      <c r="H211" s="57"/>
      <c r="I211" s="98">
        <f t="shared" si="15"/>
        <v>0</v>
      </c>
      <c r="J211" s="98">
        <f t="shared" si="15"/>
        <v>0</v>
      </c>
      <c r="K211" s="98">
        <f t="shared" si="15"/>
        <v>0</v>
      </c>
    </row>
    <row r="212" spans="1:11" ht="42.75" customHeight="1">
      <c r="A212" s="56" t="s">
        <v>94</v>
      </c>
      <c r="B212" s="54" t="s">
        <v>10</v>
      </c>
      <c r="C212" s="67" t="s">
        <v>31</v>
      </c>
      <c r="D212" s="67" t="s">
        <v>28</v>
      </c>
      <c r="E212" s="400" t="s">
        <v>133</v>
      </c>
      <c r="F212" s="402"/>
      <c r="G212" s="54" t="s">
        <v>89</v>
      </c>
      <c r="H212" s="54"/>
      <c r="I212" s="98">
        <f t="shared" si="15"/>
        <v>0</v>
      </c>
      <c r="J212" s="98">
        <f t="shared" si="15"/>
        <v>0</v>
      </c>
      <c r="K212" s="98">
        <f t="shared" si="15"/>
        <v>0</v>
      </c>
    </row>
    <row r="213" spans="1:11" ht="39.75" customHeight="1">
      <c r="A213" s="56" t="s">
        <v>90</v>
      </c>
      <c r="B213" s="54" t="s">
        <v>10</v>
      </c>
      <c r="C213" s="67" t="s">
        <v>31</v>
      </c>
      <c r="D213" s="67" t="s">
        <v>28</v>
      </c>
      <c r="E213" s="400" t="s">
        <v>133</v>
      </c>
      <c r="F213" s="402"/>
      <c r="G213" s="54" t="s">
        <v>60</v>
      </c>
      <c r="H213" s="54"/>
      <c r="I213" s="98">
        <v>0</v>
      </c>
      <c r="J213" s="98">
        <v>0</v>
      </c>
      <c r="K213" s="98">
        <v>0</v>
      </c>
    </row>
    <row r="214" spans="1:11" s="139" customFormat="1" ht="18.75" customHeight="1">
      <c r="A214" s="138" t="s">
        <v>19</v>
      </c>
      <c r="B214" s="128" t="s">
        <v>10</v>
      </c>
      <c r="C214" s="133" t="s">
        <v>31</v>
      </c>
      <c r="D214" s="133" t="s">
        <v>28</v>
      </c>
      <c r="E214" s="495" t="s">
        <v>133</v>
      </c>
      <c r="F214" s="497"/>
      <c r="G214" s="128" t="s">
        <v>60</v>
      </c>
      <c r="H214" s="128" t="s">
        <v>20</v>
      </c>
      <c r="I214" s="130">
        <v>0</v>
      </c>
      <c r="J214" s="130">
        <v>0</v>
      </c>
      <c r="K214" s="130">
        <v>0</v>
      </c>
    </row>
    <row r="215" spans="1:11" s="40" customFormat="1" ht="30.75" customHeight="1">
      <c r="A215" s="109" t="s">
        <v>140</v>
      </c>
      <c r="B215" s="66" t="s">
        <v>10</v>
      </c>
      <c r="C215" s="66" t="s">
        <v>31</v>
      </c>
      <c r="D215" s="66" t="s">
        <v>28</v>
      </c>
      <c r="E215" s="429" t="s">
        <v>126</v>
      </c>
      <c r="F215" s="444"/>
      <c r="G215" s="66" t="s">
        <v>61</v>
      </c>
      <c r="H215" s="66"/>
      <c r="I215" s="97">
        <f>I216</f>
        <v>959.928</v>
      </c>
      <c r="J215" s="97">
        <f aca="true" t="shared" si="16" ref="J215:K217">J216</f>
        <v>959.928</v>
      </c>
      <c r="K215" s="97">
        <f t="shared" si="16"/>
        <v>959.928</v>
      </c>
    </row>
    <row r="216" spans="1:11" s="49" customFormat="1" ht="24.75" customHeight="1">
      <c r="A216" s="70" t="s">
        <v>87</v>
      </c>
      <c r="B216" s="54" t="s">
        <v>10</v>
      </c>
      <c r="C216" s="54" t="s">
        <v>31</v>
      </c>
      <c r="D216" s="54" t="s">
        <v>28</v>
      </c>
      <c r="E216" s="403" t="s">
        <v>126</v>
      </c>
      <c r="F216" s="412"/>
      <c r="G216" s="66" t="s">
        <v>13</v>
      </c>
      <c r="H216" s="66"/>
      <c r="I216" s="98">
        <f>I217</f>
        <v>959.928</v>
      </c>
      <c r="J216" s="98">
        <f t="shared" si="16"/>
        <v>959.928</v>
      </c>
      <c r="K216" s="98">
        <f t="shared" si="16"/>
        <v>959.928</v>
      </c>
    </row>
    <row r="217" spans="1:11" ht="36" customHeight="1">
      <c r="A217" s="56" t="s">
        <v>94</v>
      </c>
      <c r="B217" s="54" t="s">
        <v>10</v>
      </c>
      <c r="C217" s="54" t="s">
        <v>31</v>
      </c>
      <c r="D217" s="54" t="s">
        <v>28</v>
      </c>
      <c r="E217" s="403" t="s">
        <v>126</v>
      </c>
      <c r="F217" s="412"/>
      <c r="G217" s="54" t="s">
        <v>89</v>
      </c>
      <c r="H217" s="54"/>
      <c r="I217" s="98">
        <f>I218</f>
        <v>959.928</v>
      </c>
      <c r="J217" s="98">
        <f t="shared" si="16"/>
        <v>959.928</v>
      </c>
      <c r="K217" s="98">
        <f t="shared" si="16"/>
        <v>959.928</v>
      </c>
    </row>
    <row r="218" spans="1:11" ht="37.5" customHeight="1">
      <c r="A218" s="56" t="s">
        <v>90</v>
      </c>
      <c r="B218" s="54" t="s">
        <v>10</v>
      </c>
      <c r="C218" s="54" t="s">
        <v>31</v>
      </c>
      <c r="D218" s="54" t="s">
        <v>28</v>
      </c>
      <c r="E218" s="403" t="s">
        <v>126</v>
      </c>
      <c r="F218" s="412"/>
      <c r="G218" s="54" t="s">
        <v>60</v>
      </c>
      <c r="H218" s="54"/>
      <c r="I218" s="98">
        <f>'пр 4'!H174</f>
        <v>959.928</v>
      </c>
      <c r="J218" s="98">
        <f>'пр 4'!I174</f>
        <v>959.928</v>
      </c>
      <c r="K218" s="98">
        <f>'пр 4'!J174</f>
        <v>959.928</v>
      </c>
    </row>
    <row r="219" spans="1:11" s="139" customFormat="1" ht="21.75" customHeight="1">
      <c r="A219" s="138" t="s">
        <v>195</v>
      </c>
      <c r="B219" s="128" t="s">
        <v>10</v>
      </c>
      <c r="C219" s="128" t="s">
        <v>31</v>
      </c>
      <c r="D219" s="128" t="s">
        <v>28</v>
      </c>
      <c r="E219" s="488" t="s">
        <v>126</v>
      </c>
      <c r="F219" s="501"/>
      <c r="G219" s="128" t="s">
        <v>60</v>
      </c>
      <c r="H219" s="128" t="s">
        <v>183</v>
      </c>
      <c r="I219" s="130">
        <v>512.7</v>
      </c>
      <c r="J219" s="130">
        <v>512.7</v>
      </c>
      <c r="K219" s="130">
        <v>512.7</v>
      </c>
    </row>
    <row r="220" spans="1:11" ht="12.75">
      <c r="A220" s="68" t="s">
        <v>130</v>
      </c>
      <c r="B220" s="66" t="s">
        <v>10</v>
      </c>
      <c r="C220" s="66" t="s">
        <v>37</v>
      </c>
      <c r="D220" s="66"/>
      <c r="E220" s="400"/>
      <c r="F220" s="401"/>
      <c r="G220" s="66"/>
      <c r="H220" s="66"/>
      <c r="I220" s="97">
        <f>I221</f>
        <v>10191.326000000001</v>
      </c>
      <c r="J220" s="97">
        <f>J221</f>
        <v>10445.326000000001</v>
      </c>
      <c r="K220" s="97">
        <f>K221</f>
        <v>10645.326000000001</v>
      </c>
    </row>
    <row r="221" spans="1:11" ht="22.5" customHeight="1">
      <c r="A221" s="68" t="s">
        <v>36</v>
      </c>
      <c r="B221" s="66" t="s">
        <v>10</v>
      </c>
      <c r="C221" s="66" t="s">
        <v>37</v>
      </c>
      <c r="D221" s="66" t="s">
        <v>8</v>
      </c>
      <c r="E221" s="432" t="s">
        <v>80</v>
      </c>
      <c r="F221" s="418"/>
      <c r="G221" s="66"/>
      <c r="H221" s="66"/>
      <c r="I221" s="97">
        <f>I222+I255</f>
        <v>10191.326000000001</v>
      </c>
      <c r="J221" s="97">
        <f>J222+J255</f>
        <v>10445.326000000001</v>
      </c>
      <c r="K221" s="97">
        <f>K222+K255</f>
        <v>10645.326000000001</v>
      </c>
    </row>
    <row r="222" spans="1:11" ht="28.5" customHeight="1">
      <c r="A222" s="88" t="s">
        <v>101</v>
      </c>
      <c r="B222" s="6">
        <v>716</v>
      </c>
      <c r="C222" s="54" t="s">
        <v>37</v>
      </c>
      <c r="D222" s="54" t="s">
        <v>8</v>
      </c>
      <c r="E222" s="408" t="s">
        <v>109</v>
      </c>
      <c r="F222" s="407"/>
      <c r="G222" s="6" t="s">
        <v>61</v>
      </c>
      <c r="H222" s="6"/>
      <c r="I222" s="98">
        <f>I224</f>
        <v>10191.326000000001</v>
      </c>
      <c r="J222" s="98">
        <f>J224</f>
        <v>10445.326000000001</v>
      </c>
      <c r="K222" s="98">
        <f>K224</f>
        <v>10645.326000000001</v>
      </c>
    </row>
    <row r="223" spans="1:11" ht="37.5" customHeight="1">
      <c r="A223" s="88" t="s">
        <v>108</v>
      </c>
      <c r="B223" s="6">
        <v>716</v>
      </c>
      <c r="C223" s="54" t="s">
        <v>37</v>
      </c>
      <c r="D223" s="54" t="s">
        <v>8</v>
      </c>
      <c r="E223" s="408" t="s">
        <v>109</v>
      </c>
      <c r="F223" s="407"/>
      <c r="G223" s="6" t="s">
        <v>61</v>
      </c>
      <c r="H223" s="6"/>
      <c r="I223" s="98">
        <f>I224</f>
        <v>10191.326000000001</v>
      </c>
      <c r="J223" s="98">
        <f>J224</f>
        <v>10445.326000000001</v>
      </c>
      <c r="K223" s="98">
        <f>K224</f>
        <v>10645.326000000001</v>
      </c>
    </row>
    <row r="224" spans="1:11" ht="38.25">
      <c r="A224" s="26" t="s">
        <v>54</v>
      </c>
      <c r="B224" s="5" t="s">
        <v>10</v>
      </c>
      <c r="C224" s="54" t="s">
        <v>37</v>
      </c>
      <c r="D224" s="54" t="s">
        <v>8</v>
      </c>
      <c r="E224" s="408" t="s">
        <v>110</v>
      </c>
      <c r="F224" s="407"/>
      <c r="G224" s="5"/>
      <c r="H224" s="5"/>
      <c r="I224" s="98">
        <f>I225+I230+I237+I250</f>
        <v>10191.326000000001</v>
      </c>
      <c r="J224" s="98">
        <f>J225+J230+J237+J250</f>
        <v>10445.326000000001</v>
      </c>
      <c r="K224" s="98">
        <f>K225+K230+K237+K250</f>
        <v>10645.326000000001</v>
      </c>
    </row>
    <row r="225" spans="1:11" ht="22.5">
      <c r="A225" s="8" t="s">
        <v>85</v>
      </c>
      <c r="B225" s="5" t="s">
        <v>10</v>
      </c>
      <c r="C225" s="54" t="s">
        <v>37</v>
      </c>
      <c r="D225" s="54" t="s">
        <v>8</v>
      </c>
      <c r="E225" s="408" t="s">
        <v>110</v>
      </c>
      <c r="F225" s="407"/>
      <c r="G225" s="5" t="s">
        <v>111</v>
      </c>
      <c r="H225" s="5"/>
      <c r="I225" s="98">
        <f>I228+I226</f>
        <v>8089.326</v>
      </c>
      <c r="J225" s="98">
        <f>J228+J226</f>
        <v>8089.326</v>
      </c>
      <c r="K225" s="98">
        <f>K228+K226</f>
        <v>8089.326</v>
      </c>
    </row>
    <row r="226" spans="1:11" ht="27" customHeight="1">
      <c r="A226" s="56">
        <f>'пр 3'!A141</f>
        <v>0</v>
      </c>
      <c r="B226" s="54" t="s">
        <v>10</v>
      </c>
      <c r="C226" s="54" t="s">
        <v>37</v>
      </c>
      <c r="D226" s="54" t="s">
        <v>8</v>
      </c>
      <c r="E226" s="408" t="s">
        <v>110</v>
      </c>
      <c r="F226" s="407"/>
      <c r="G226" s="54" t="s">
        <v>65</v>
      </c>
      <c r="H226" s="54"/>
      <c r="I226" s="98">
        <f>'пр 4'!H185</f>
        <v>6213</v>
      </c>
      <c r="J226" s="98">
        <f>'пр 4'!I185</f>
        <v>6213</v>
      </c>
      <c r="K226" s="98">
        <f>'пр 4'!J185</f>
        <v>6213</v>
      </c>
    </row>
    <row r="227" spans="1:11" s="139" customFormat="1" ht="21" customHeight="1">
      <c r="A227" s="138" t="s">
        <v>180</v>
      </c>
      <c r="B227" s="128" t="s">
        <v>10</v>
      </c>
      <c r="C227" s="128" t="s">
        <v>37</v>
      </c>
      <c r="D227" s="128" t="s">
        <v>8</v>
      </c>
      <c r="E227" s="498" t="s">
        <v>110</v>
      </c>
      <c r="F227" s="496"/>
      <c r="G227" s="128" t="s">
        <v>65</v>
      </c>
      <c r="H227" s="128" t="s">
        <v>173</v>
      </c>
      <c r="I227" s="130">
        <v>4687</v>
      </c>
      <c r="J227" s="130">
        <v>4687</v>
      </c>
      <c r="K227" s="130">
        <v>4687</v>
      </c>
    </row>
    <row r="228" spans="1:11" ht="37.5" customHeight="1">
      <c r="A228" s="56">
        <f>'пр 3'!A142</f>
        <v>0</v>
      </c>
      <c r="B228" s="54" t="s">
        <v>10</v>
      </c>
      <c r="C228" s="54" t="s">
        <v>37</v>
      </c>
      <c r="D228" s="54" t="s">
        <v>8</v>
      </c>
      <c r="E228" s="408" t="s">
        <v>110</v>
      </c>
      <c r="F228" s="407"/>
      <c r="G228" s="54" t="s">
        <v>76</v>
      </c>
      <c r="H228" s="54"/>
      <c r="I228" s="98">
        <f>'пр 4'!H186</f>
        <v>1876.326</v>
      </c>
      <c r="J228" s="98">
        <f>'пр 4'!I186</f>
        <v>1876.326</v>
      </c>
      <c r="K228" s="98">
        <f>'пр 4'!J186</f>
        <v>1876.326</v>
      </c>
    </row>
    <row r="229" spans="1:11" s="139" customFormat="1" ht="16.5" customHeight="1">
      <c r="A229" s="138" t="s">
        <v>15</v>
      </c>
      <c r="B229" s="128" t="s">
        <v>10</v>
      </c>
      <c r="C229" s="128" t="s">
        <v>37</v>
      </c>
      <c r="D229" s="128" t="s">
        <v>8</v>
      </c>
      <c r="E229" s="498" t="s">
        <v>110</v>
      </c>
      <c r="F229" s="496"/>
      <c r="G229" s="128" t="s">
        <v>76</v>
      </c>
      <c r="H229" s="128" t="s">
        <v>174</v>
      </c>
      <c r="I229" s="130">
        <v>1416</v>
      </c>
      <c r="J229" s="130">
        <v>1416</v>
      </c>
      <c r="K229" s="130">
        <v>1416</v>
      </c>
    </row>
    <row r="230" spans="1:11" ht="22.5">
      <c r="A230" s="56" t="s">
        <v>87</v>
      </c>
      <c r="B230" s="69" t="s">
        <v>10</v>
      </c>
      <c r="C230" s="54" t="s">
        <v>37</v>
      </c>
      <c r="D230" s="54" t="s">
        <v>8</v>
      </c>
      <c r="E230" s="408" t="s">
        <v>110</v>
      </c>
      <c r="F230" s="407"/>
      <c r="G230" s="66" t="s">
        <v>13</v>
      </c>
      <c r="H230" s="66"/>
      <c r="I230" s="97">
        <f>I232</f>
        <v>56</v>
      </c>
      <c r="J230" s="97">
        <f>J232</f>
        <v>56</v>
      </c>
      <c r="K230" s="97">
        <f>K232</f>
        <v>56</v>
      </c>
    </row>
    <row r="231" spans="1:11" ht="33.75">
      <c r="A231" s="56" t="s">
        <v>94</v>
      </c>
      <c r="B231" s="54" t="s">
        <v>10</v>
      </c>
      <c r="C231" s="54" t="s">
        <v>37</v>
      </c>
      <c r="D231" s="54" t="s">
        <v>8</v>
      </c>
      <c r="E231" s="408" t="s">
        <v>110</v>
      </c>
      <c r="F231" s="407"/>
      <c r="G231" s="54" t="s">
        <v>89</v>
      </c>
      <c r="H231" s="54"/>
      <c r="I231" s="98">
        <f>I232</f>
        <v>56</v>
      </c>
      <c r="J231" s="98">
        <f>J232</f>
        <v>56</v>
      </c>
      <c r="K231" s="98">
        <f>K232</f>
        <v>56</v>
      </c>
    </row>
    <row r="232" spans="1:11" ht="22.5">
      <c r="A232" s="95" t="s">
        <v>69</v>
      </c>
      <c r="B232" s="54" t="s">
        <v>10</v>
      </c>
      <c r="C232" s="54" t="s">
        <v>37</v>
      </c>
      <c r="D232" s="54" t="s">
        <v>8</v>
      </c>
      <c r="E232" s="408" t="s">
        <v>110</v>
      </c>
      <c r="F232" s="407"/>
      <c r="G232" s="54" t="s">
        <v>68</v>
      </c>
      <c r="H232" s="54"/>
      <c r="I232" s="98">
        <f>'пр 4'!H189</f>
        <v>56</v>
      </c>
      <c r="J232" s="98">
        <f>'пр 4'!I189</f>
        <v>56</v>
      </c>
      <c r="K232" s="98">
        <f>'пр 4'!J189</f>
        <v>56</v>
      </c>
    </row>
    <row r="233" spans="1:11" s="139" customFormat="1" ht="12.75">
      <c r="A233" s="140" t="s">
        <v>194</v>
      </c>
      <c r="B233" s="128" t="s">
        <v>10</v>
      </c>
      <c r="C233" s="128" t="s">
        <v>37</v>
      </c>
      <c r="D233" s="128" t="s">
        <v>8</v>
      </c>
      <c r="E233" s="498" t="s">
        <v>110</v>
      </c>
      <c r="F233" s="496"/>
      <c r="G233" s="128" t="s">
        <v>68</v>
      </c>
      <c r="H233" s="128" t="s">
        <v>182</v>
      </c>
      <c r="I233" s="130">
        <v>30</v>
      </c>
      <c r="J233" s="130">
        <v>30</v>
      </c>
      <c r="K233" s="130">
        <v>30</v>
      </c>
    </row>
    <row r="234" spans="1:11" s="139" customFormat="1" ht="12.75">
      <c r="A234" s="138" t="s">
        <v>195</v>
      </c>
      <c r="B234" s="128" t="s">
        <v>10</v>
      </c>
      <c r="C234" s="128" t="s">
        <v>37</v>
      </c>
      <c r="D234" s="128" t="s">
        <v>8</v>
      </c>
      <c r="E234" s="498" t="s">
        <v>110</v>
      </c>
      <c r="F234" s="496"/>
      <c r="G234" s="128" t="s">
        <v>68</v>
      </c>
      <c r="H234" s="128" t="s">
        <v>183</v>
      </c>
      <c r="I234" s="130">
        <v>5</v>
      </c>
      <c r="J234" s="130">
        <v>5</v>
      </c>
      <c r="K234" s="130">
        <v>5</v>
      </c>
    </row>
    <row r="235" spans="1:11" s="139" customFormat="1" ht="12.75">
      <c r="A235" s="138" t="s">
        <v>19</v>
      </c>
      <c r="B235" s="128" t="s">
        <v>10</v>
      </c>
      <c r="C235" s="128" t="s">
        <v>37</v>
      </c>
      <c r="D235" s="128" t="s">
        <v>8</v>
      </c>
      <c r="E235" s="498" t="s">
        <v>110</v>
      </c>
      <c r="F235" s="496"/>
      <c r="G235" s="128" t="s">
        <v>68</v>
      </c>
      <c r="H235" s="128" t="s">
        <v>20</v>
      </c>
      <c r="I235" s="130">
        <v>0</v>
      </c>
      <c r="J235" s="130">
        <v>0</v>
      </c>
      <c r="K235" s="130">
        <v>0</v>
      </c>
    </row>
    <row r="236" spans="1:11" s="139" customFormat="1" ht="22.5">
      <c r="A236" s="138" t="s">
        <v>206</v>
      </c>
      <c r="B236" s="128" t="s">
        <v>10</v>
      </c>
      <c r="C236" s="128" t="s">
        <v>37</v>
      </c>
      <c r="D236" s="128" t="s">
        <v>8</v>
      </c>
      <c r="E236" s="498" t="s">
        <v>110</v>
      </c>
      <c r="F236" s="496"/>
      <c r="G236" s="128" t="s">
        <v>68</v>
      </c>
      <c r="H236" s="128" t="s">
        <v>184</v>
      </c>
      <c r="I236" s="130">
        <v>15</v>
      </c>
      <c r="J236" s="130">
        <v>15</v>
      </c>
      <c r="K236" s="130">
        <v>15</v>
      </c>
    </row>
    <row r="237" spans="1:11" ht="26.25" customHeight="1">
      <c r="A237" s="70" t="s">
        <v>87</v>
      </c>
      <c r="B237" s="69" t="s">
        <v>10</v>
      </c>
      <c r="C237" s="54" t="s">
        <v>37</v>
      </c>
      <c r="D237" s="54" t="s">
        <v>8</v>
      </c>
      <c r="E237" s="408" t="s">
        <v>110</v>
      </c>
      <c r="F237" s="407"/>
      <c r="G237" s="66" t="s">
        <v>13</v>
      </c>
      <c r="H237" s="66"/>
      <c r="I237" s="97">
        <f>I238</f>
        <v>2046</v>
      </c>
      <c r="J237" s="97">
        <f>J238</f>
        <v>2300</v>
      </c>
      <c r="K237" s="97">
        <f>K238</f>
        <v>2500</v>
      </c>
    </row>
    <row r="238" spans="1:11" ht="33.75" customHeight="1">
      <c r="A238" s="56" t="s">
        <v>94</v>
      </c>
      <c r="B238" s="54" t="s">
        <v>10</v>
      </c>
      <c r="C238" s="54" t="s">
        <v>37</v>
      </c>
      <c r="D238" s="54" t="s">
        <v>8</v>
      </c>
      <c r="E238" s="408" t="s">
        <v>110</v>
      </c>
      <c r="F238" s="407"/>
      <c r="G238" s="54" t="s">
        <v>89</v>
      </c>
      <c r="H238" s="54"/>
      <c r="I238" s="98">
        <f>I239+I248</f>
        <v>2046</v>
      </c>
      <c r="J238" s="98">
        <f>J239+J248</f>
        <v>2300</v>
      </c>
      <c r="K238" s="98">
        <f>K239+K248</f>
        <v>2500</v>
      </c>
    </row>
    <row r="239" spans="1:11" ht="41.25" customHeight="1">
      <c r="A239" s="56" t="s">
        <v>90</v>
      </c>
      <c r="B239" s="54" t="s">
        <v>10</v>
      </c>
      <c r="C239" s="54" t="s">
        <v>37</v>
      </c>
      <c r="D239" s="54" t="s">
        <v>8</v>
      </c>
      <c r="E239" s="408" t="s">
        <v>110</v>
      </c>
      <c r="F239" s="407"/>
      <c r="G239" s="54" t="s">
        <v>60</v>
      </c>
      <c r="H239" s="54"/>
      <c r="I239" s="98">
        <f>'пр 4'!H192</f>
        <v>1646</v>
      </c>
      <c r="J239" s="98">
        <f>'пр 4'!I192</f>
        <v>1900</v>
      </c>
      <c r="K239" s="98">
        <f>'пр 4'!J192</f>
        <v>2100</v>
      </c>
    </row>
    <row r="240" spans="1:12" s="139" customFormat="1" ht="20.25" customHeight="1">
      <c r="A240" s="138" t="s">
        <v>179</v>
      </c>
      <c r="B240" s="128" t="s">
        <v>10</v>
      </c>
      <c r="C240" s="128" t="s">
        <v>37</v>
      </c>
      <c r="D240" s="128" t="s">
        <v>8</v>
      </c>
      <c r="E240" s="498" t="s">
        <v>110</v>
      </c>
      <c r="F240" s="496"/>
      <c r="G240" s="128" t="s">
        <v>60</v>
      </c>
      <c r="H240" s="128" t="s">
        <v>177</v>
      </c>
      <c r="I240" s="130">
        <v>100</v>
      </c>
      <c r="J240" s="130">
        <v>100</v>
      </c>
      <c r="K240" s="130">
        <v>100</v>
      </c>
      <c r="L240" s="159">
        <f>SUM(I240:I247)</f>
        <v>900</v>
      </c>
    </row>
    <row r="241" spans="1:12" s="139" customFormat="1" ht="20.25" customHeight="1">
      <c r="A241" s="138" t="s">
        <v>197</v>
      </c>
      <c r="B241" s="128" t="s">
        <v>10</v>
      </c>
      <c r="C241" s="128" t="s">
        <v>37</v>
      </c>
      <c r="D241" s="128" t="s">
        <v>8</v>
      </c>
      <c r="E241" s="498" t="s">
        <v>110</v>
      </c>
      <c r="F241" s="496"/>
      <c r="G241" s="128" t="s">
        <v>60</v>
      </c>
      <c r="H241" s="128" t="s">
        <v>185</v>
      </c>
      <c r="I241" s="130">
        <v>100</v>
      </c>
      <c r="J241" s="130">
        <v>100</v>
      </c>
      <c r="K241" s="130">
        <v>100</v>
      </c>
      <c r="L241" s="159">
        <f>SUM(J240:J247)</f>
        <v>800</v>
      </c>
    </row>
    <row r="242" spans="1:11" s="139" customFormat="1" ht="20.25" customHeight="1">
      <c r="A242" s="138" t="s">
        <v>195</v>
      </c>
      <c r="B242" s="128" t="s">
        <v>10</v>
      </c>
      <c r="C242" s="128" t="s">
        <v>37</v>
      </c>
      <c r="D242" s="128" t="s">
        <v>8</v>
      </c>
      <c r="E242" s="498" t="s">
        <v>110</v>
      </c>
      <c r="F242" s="496"/>
      <c r="G242" s="128" t="s">
        <v>60</v>
      </c>
      <c r="H242" s="128" t="s">
        <v>183</v>
      </c>
      <c r="I242" s="130">
        <v>50</v>
      </c>
      <c r="J242" s="130">
        <v>50</v>
      </c>
      <c r="K242" s="130">
        <v>50</v>
      </c>
    </row>
    <row r="243" spans="1:11" s="139" customFormat="1" ht="20.25" customHeight="1">
      <c r="A243" s="138" t="s">
        <v>181</v>
      </c>
      <c r="B243" s="128" t="s">
        <v>10</v>
      </c>
      <c r="C243" s="128" t="s">
        <v>37</v>
      </c>
      <c r="D243" s="128" t="s">
        <v>8</v>
      </c>
      <c r="E243" s="498" t="s">
        <v>110</v>
      </c>
      <c r="F243" s="496"/>
      <c r="G243" s="128" t="s">
        <v>60</v>
      </c>
      <c r="H243" s="128" t="s">
        <v>175</v>
      </c>
      <c r="I243" s="130">
        <v>400</v>
      </c>
      <c r="J243" s="130">
        <v>400</v>
      </c>
      <c r="K243" s="130">
        <v>400</v>
      </c>
    </row>
    <row r="244" spans="1:11" s="139" customFormat="1" ht="20.25" customHeight="1">
      <c r="A244" s="138" t="s">
        <v>19</v>
      </c>
      <c r="B244" s="128" t="s">
        <v>10</v>
      </c>
      <c r="C244" s="128" t="s">
        <v>37</v>
      </c>
      <c r="D244" s="128" t="s">
        <v>8</v>
      </c>
      <c r="E244" s="498" t="s">
        <v>110</v>
      </c>
      <c r="F244" s="496"/>
      <c r="G244" s="128" t="s">
        <v>60</v>
      </c>
      <c r="H244" s="128" t="s">
        <v>20</v>
      </c>
      <c r="I244" s="130">
        <v>0</v>
      </c>
      <c r="J244" s="130">
        <v>0</v>
      </c>
      <c r="K244" s="130">
        <v>0</v>
      </c>
    </row>
    <row r="245" spans="1:11" s="139" customFormat="1" ht="20.25" customHeight="1">
      <c r="A245" s="138" t="s">
        <v>199</v>
      </c>
      <c r="B245" s="128" t="s">
        <v>10</v>
      </c>
      <c r="C245" s="128" t="s">
        <v>37</v>
      </c>
      <c r="D245" s="128" t="s">
        <v>8</v>
      </c>
      <c r="E245" s="498" t="s">
        <v>110</v>
      </c>
      <c r="F245" s="496"/>
      <c r="G245" s="128" t="s">
        <v>60</v>
      </c>
      <c r="H245" s="128" t="s">
        <v>187</v>
      </c>
      <c r="I245" s="130">
        <v>20</v>
      </c>
      <c r="J245" s="130">
        <v>0</v>
      </c>
      <c r="K245" s="130">
        <v>0</v>
      </c>
    </row>
    <row r="246" spans="1:11" s="139" customFormat="1" ht="20.25" customHeight="1">
      <c r="A246" s="138" t="s">
        <v>206</v>
      </c>
      <c r="B246" s="128" t="s">
        <v>10</v>
      </c>
      <c r="C246" s="128" t="s">
        <v>37</v>
      </c>
      <c r="D246" s="128" t="s">
        <v>8</v>
      </c>
      <c r="E246" s="498" t="s">
        <v>110</v>
      </c>
      <c r="F246" s="496"/>
      <c r="G246" s="128" t="s">
        <v>60</v>
      </c>
      <c r="H246" s="128" t="s">
        <v>184</v>
      </c>
      <c r="I246" s="130">
        <v>160</v>
      </c>
      <c r="J246" s="130">
        <v>80</v>
      </c>
      <c r="K246" s="130">
        <v>80</v>
      </c>
    </row>
    <row r="247" spans="1:11" s="139" customFormat="1" ht="24.75" customHeight="1">
      <c r="A247" s="138" t="s">
        <v>207</v>
      </c>
      <c r="B247" s="128" t="s">
        <v>10</v>
      </c>
      <c r="C247" s="128" t="s">
        <v>37</v>
      </c>
      <c r="D247" s="128" t="s">
        <v>8</v>
      </c>
      <c r="E247" s="498" t="s">
        <v>110</v>
      </c>
      <c r="F247" s="496"/>
      <c r="G247" s="128" t="s">
        <v>60</v>
      </c>
      <c r="H247" s="128" t="s">
        <v>188</v>
      </c>
      <c r="I247" s="130">
        <v>70</v>
      </c>
      <c r="J247" s="130">
        <v>70</v>
      </c>
      <c r="K247" s="130">
        <v>70</v>
      </c>
    </row>
    <row r="248" spans="1:11" ht="22.5" customHeight="1">
      <c r="A248" s="56" t="s">
        <v>145</v>
      </c>
      <c r="B248" s="54" t="s">
        <v>10</v>
      </c>
      <c r="C248" s="54" t="s">
        <v>37</v>
      </c>
      <c r="D248" s="54" t="s">
        <v>8</v>
      </c>
      <c r="E248" s="408" t="s">
        <v>110</v>
      </c>
      <c r="F248" s="407"/>
      <c r="G248" s="54" t="s">
        <v>144</v>
      </c>
      <c r="H248" s="54"/>
      <c r="I248" s="98">
        <f>'пр 4'!H193</f>
        <v>400</v>
      </c>
      <c r="J248" s="98">
        <f>'пр 4'!I193</f>
        <v>400</v>
      </c>
      <c r="K248" s="98">
        <f>'пр 4'!J193</f>
        <v>400</v>
      </c>
    </row>
    <row r="249" spans="1:11" s="139" customFormat="1" ht="24.75" customHeight="1">
      <c r="A249" s="138" t="s">
        <v>197</v>
      </c>
      <c r="B249" s="128" t="s">
        <v>10</v>
      </c>
      <c r="C249" s="128" t="s">
        <v>37</v>
      </c>
      <c r="D249" s="128" t="s">
        <v>8</v>
      </c>
      <c r="E249" s="498" t="s">
        <v>110</v>
      </c>
      <c r="F249" s="496"/>
      <c r="G249" s="128" t="s">
        <v>144</v>
      </c>
      <c r="H249" s="128" t="s">
        <v>185</v>
      </c>
      <c r="I249" s="130">
        <v>300</v>
      </c>
      <c r="J249" s="130">
        <v>300</v>
      </c>
      <c r="K249" s="130">
        <v>300</v>
      </c>
    </row>
    <row r="250" spans="1:11" s="40" customFormat="1" ht="22.5" customHeight="1">
      <c r="A250" s="119" t="s">
        <v>150</v>
      </c>
      <c r="B250" s="69" t="s">
        <v>10</v>
      </c>
      <c r="C250" s="69" t="s">
        <v>37</v>
      </c>
      <c r="D250" s="69" t="s">
        <v>8</v>
      </c>
      <c r="E250" s="417" t="s">
        <v>110</v>
      </c>
      <c r="F250" s="418"/>
      <c r="G250" s="69" t="s">
        <v>148</v>
      </c>
      <c r="H250" s="69"/>
      <c r="I250" s="97">
        <f aca="true" t="shared" si="17" ref="I250:K251">I251</f>
        <v>0</v>
      </c>
      <c r="J250" s="97">
        <f t="shared" si="17"/>
        <v>0</v>
      </c>
      <c r="K250" s="97">
        <f t="shared" si="17"/>
        <v>0</v>
      </c>
    </row>
    <row r="251" spans="1:11" ht="22.5" customHeight="1">
      <c r="A251" s="70" t="s">
        <v>62</v>
      </c>
      <c r="B251" s="54" t="s">
        <v>10</v>
      </c>
      <c r="C251" s="54" t="s">
        <v>37</v>
      </c>
      <c r="D251" s="54" t="s">
        <v>8</v>
      </c>
      <c r="E251" s="408" t="s">
        <v>110</v>
      </c>
      <c r="F251" s="407"/>
      <c r="G251" s="54" t="s">
        <v>147</v>
      </c>
      <c r="H251" s="54"/>
      <c r="I251" s="98">
        <f t="shared" si="17"/>
        <v>0</v>
      </c>
      <c r="J251" s="98">
        <f t="shared" si="17"/>
        <v>0</v>
      </c>
      <c r="K251" s="98">
        <f t="shared" si="17"/>
        <v>0</v>
      </c>
    </row>
    <row r="252" spans="1:11" ht="22.5" customHeight="1">
      <c r="A252" s="56" t="s">
        <v>149</v>
      </c>
      <c r="B252" s="54" t="s">
        <v>10</v>
      </c>
      <c r="C252" s="54" t="s">
        <v>37</v>
      </c>
      <c r="D252" s="54" t="s">
        <v>8</v>
      </c>
      <c r="E252" s="408" t="s">
        <v>110</v>
      </c>
      <c r="F252" s="407"/>
      <c r="G252" s="54" t="s">
        <v>146</v>
      </c>
      <c r="H252" s="54"/>
      <c r="I252" s="98">
        <f>'пр 4'!H196</f>
        <v>0</v>
      </c>
      <c r="J252" s="98">
        <f>'пр 4'!I196</f>
        <v>0</v>
      </c>
      <c r="K252" s="98">
        <f>'пр 4'!J196</f>
        <v>0</v>
      </c>
    </row>
    <row r="253" spans="1:11" s="139" customFormat="1" ht="35.25" customHeight="1">
      <c r="A253" s="138" t="s">
        <v>202</v>
      </c>
      <c r="B253" s="128" t="s">
        <v>10</v>
      </c>
      <c r="C253" s="128" t="s">
        <v>37</v>
      </c>
      <c r="D253" s="128" t="s">
        <v>8</v>
      </c>
      <c r="E253" s="498" t="s">
        <v>110</v>
      </c>
      <c r="F253" s="496"/>
      <c r="G253" s="128" t="s">
        <v>146</v>
      </c>
      <c r="H253" s="128" t="s">
        <v>191</v>
      </c>
      <c r="I253" s="130">
        <v>1</v>
      </c>
      <c r="J253" s="130">
        <v>0</v>
      </c>
      <c r="K253" s="130">
        <v>0</v>
      </c>
    </row>
    <row r="254" spans="1:11" s="139" customFormat="1" ht="22.5" customHeight="1">
      <c r="A254" s="138" t="s">
        <v>204</v>
      </c>
      <c r="B254" s="128" t="s">
        <v>10</v>
      </c>
      <c r="C254" s="128" t="s">
        <v>37</v>
      </c>
      <c r="D254" s="128" t="s">
        <v>8</v>
      </c>
      <c r="E254" s="498" t="s">
        <v>110</v>
      </c>
      <c r="F254" s="496"/>
      <c r="G254" s="128" t="s">
        <v>146</v>
      </c>
      <c r="H254" s="128" t="s">
        <v>190</v>
      </c>
      <c r="I254" s="130">
        <v>0</v>
      </c>
      <c r="J254" s="130">
        <v>0</v>
      </c>
      <c r="K254" s="130">
        <v>0</v>
      </c>
    </row>
    <row r="255" spans="1:11" ht="61.5" customHeight="1">
      <c r="A255" s="119" t="s">
        <v>135</v>
      </c>
      <c r="B255" s="69" t="s">
        <v>10</v>
      </c>
      <c r="C255" s="69" t="s">
        <v>37</v>
      </c>
      <c r="D255" s="69" t="s">
        <v>8</v>
      </c>
      <c r="E255" s="440" t="s">
        <v>136</v>
      </c>
      <c r="F255" s="441"/>
      <c r="G255" s="16" t="s">
        <v>61</v>
      </c>
      <c r="H255" s="16"/>
      <c r="I255" s="97">
        <f>I256</f>
        <v>0</v>
      </c>
      <c r="J255" s="97">
        <f aca="true" t="shared" si="18" ref="J255:K257">J256</f>
        <v>0</v>
      </c>
      <c r="K255" s="97">
        <f t="shared" si="18"/>
        <v>0</v>
      </c>
    </row>
    <row r="256" spans="1:11" ht="27.75" customHeight="1">
      <c r="A256" s="56" t="s">
        <v>87</v>
      </c>
      <c r="B256" s="54" t="s">
        <v>10</v>
      </c>
      <c r="C256" s="54" t="s">
        <v>37</v>
      </c>
      <c r="D256" s="54" t="s">
        <v>8</v>
      </c>
      <c r="E256" s="435" t="s">
        <v>136</v>
      </c>
      <c r="F256" s="436"/>
      <c r="G256" s="57" t="s">
        <v>13</v>
      </c>
      <c r="H256" s="57"/>
      <c r="I256" s="98">
        <f>I257</f>
        <v>0</v>
      </c>
      <c r="J256" s="98">
        <f t="shared" si="18"/>
        <v>0</v>
      </c>
      <c r="K256" s="98">
        <f t="shared" si="18"/>
        <v>0</v>
      </c>
    </row>
    <row r="257" spans="1:11" ht="36.75" customHeight="1">
      <c r="A257" s="56" t="s">
        <v>94</v>
      </c>
      <c r="B257" s="54" t="s">
        <v>10</v>
      </c>
      <c r="C257" s="54" t="s">
        <v>37</v>
      </c>
      <c r="D257" s="54" t="s">
        <v>8</v>
      </c>
      <c r="E257" s="435" t="s">
        <v>136</v>
      </c>
      <c r="F257" s="436"/>
      <c r="G257" s="54" t="s">
        <v>89</v>
      </c>
      <c r="H257" s="54"/>
      <c r="I257" s="98">
        <f>I258</f>
        <v>0</v>
      </c>
      <c r="J257" s="98">
        <f t="shared" si="18"/>
        <v>0</v>
      </c>
      <c r="K257" s="98">
        <f t="shared" si="18"/>
        <v>0</v>
      </c>
    </row>
    <row r="258" spans="1:11" ht="34.5" customHeight="1">
      <c r="A258" s="56" t="s">
        <v>90</v>
      </c>
      <c r="B258" s="54" t="s">
        <v>10</v>
      </c>
      <c r="C258" s="54" t="s">
        <v>37</v>
      </c>
      <c r="D258" s="54" t="s">
        <v>8</v>
      </c>
      <c r="E258" s="435" t="s">
        <v>136</v>
      </c>
      <c r="F258" s="436"/>
      <c r="G258" s="54" t="s">
        <v>60</v>
      </c>
      <c r="H258" s="54"/>
      <c r="I258" s="98">
        <f>'пр 4'!H200</f>
        <v>0</v>
      </c>
      <c r="J258" s="98">
        <f>'пр 4'!I200</f>
        <v>0</v>
      </c>
      <c r="K258" s="98">
        <f>'пр 4'!J200</f>
        <v>0</v>
      </c>
    </row>
    <row r="259" spans="1:11" s="139" customFormat="1" ht="20.25" customHeight="1">
      <c r="A259" s="138" t="s">
        <v>19</v>
      </c>
      <c r="B259" s="128" t="s">
        <v>10</v>
      </c>
      <c r="C259" s="128" t="s">
        <v>37</v>
      </c>
      <c r="D259" s="128" t="s">
        <v>8</v>
      </c>
      <c r="E259" s="502" t="s">
        <v>136</v>
      </c>
      <c r="F259" s="503"/>
      <c r="G259" s="128" t="s">
        <v>60</v>
      </c>
      <c r="H259" s="128" t="s">
        <v>20</v>
      </c>
      <c r="I259" s="130">
        <v>860.455</v>
      </c>
      <c r="J259" s="130">
        <v>0</v>
      </c>
      <c r="K259" s="130">
        <v>0</v>
      </c>
    </row>
    <row r="260" spans="1:11" ht="15" customHeight="1">
      <c r="A260" s="68" t="s">
        <v>115</v>
      </c>
      <c r="B260" s="66" t="s">
        <v>10</v>
      </c>
      <c r="C260" s="66" t="s">
        <v>51</v>
      </c>
      <c r="D260" s="66"/>
      <c r="E260" s="400"/>
      <c r="F260" s="401"/>
      <c r="G260" s="66"/>
      <c r="H260" s="66"/>
      <c r="I260" s="97">
        <f aca="true" t="shared" si="19" ref="I260:K265">I261</f>
        <v>340</v>
      </c>
      <c r="J260" s="97">
        <f t="shared" si="19"/>
        <v>340</v>
      </c>
      <c r="K260" s="97">
        <f t="shared" si="19"/>
        <v>340</v>
      </c>
    </row>
    <row r="261" spans="1:11" ht="15" customHeight="1">
      <c r="A261" s="68" t="s">
        <v>115</v>
      </c>
      <c r="B261" s="66" t="s">
        <v>10</v>
      </c>
      <c r="C261" s="66" t="s">
        <v>51</v>
      </c>
      <c r="D261" s="66" t="s">
        <v>8</v>
      </c>
      <c r="E261" s="432" t="s">
        <v>80</v>
      </c>
      <c r="F261" s="418"/>
      <c r="G261" s="66"/>
      <c r="H261" s="66"/>
      <c r="I261" s="97">
        <f t="shared" si="19"/>
        <v>340</v>
      </c>
      <c r="J261" s="97">
        <f t="shared" si="19"/>
        <v>340</v>
      </c>
      <c r="K261" s="97">
        <f t="shared" si="19"/>
        <v>340</v>
      </c>
    </row>
    <row r="262" spans="1:11" s="55" customFormat="1" ht="15" customHeight="1">
      <c r="A262" s="88" t="s">
        <v>79</v>
      </c>
      <c r="B262" s="6">
        <v>716</v>
      </c>
      <c r="C262" s="67" t="s">
        <v>51</v>
      </c>
      <c r="D262" s="67" t="s">
        <v>8</v>
      </c>
      <c r="E262" s="400" t="s">
        <v>84</v>
      </c>
      <c r="F262" s="402"/>
      <c r="G262" s="6" t="s">
        <v>61</v>
      </c>
      <c r="H262" s="6"/>
      <c r="I262" s="98">
        <f t="shared" si="19"/>
        <v>340</v>
      </c>
      <c r="J262" s="98">
        <f t="shared" si="19"/>
        <v>340</v>
      </c>
      <c r="K262" s="98">
        <f t="shared" si="19"/>
        <v>340</v>
      </c>
    </row>
    <row r="263" spans="1:11" s="55" customFormat="1" ht="38.25" customHeight="1">
      <c r="A263" s="88" t="s">
        <v>83</v>
      </c>
      <c r="B263" s="6">
        <v>716</v>
      </c>
      <c r="C263" s="67" t="s">
        <v>51</v>
      </c>
      <c r="D263" s="67" t="s">
        <v>8</v>
      </c>
      <c r="E263" s="400" t="s">
        <v>84</v>
      </c>
      <c r="F263" s="402"/>
      <c r="G263" s="6" t="s">
        <v>61</v>
      </c>
      <c r="H263" s="6"/>
      <c r="I263" s="98">
        <f t="shared" si="19"/>
        <v>340</v>
      </c>
      <c r="J263" s="98">
        <f t="shared" si="19"/>
        <v>340</v>
      </c>
      <c r="K263" s="98">
        <f t="shared" si="19"/>
        <v>340</v>
      </c>
    </row>
    <row r="264" spans="1:11" s="55" customFormat="1" ht="25.5" customHeight="1">
      <c r="A264" s="26" t="s">
        <v>46</v>
      </c>
      <c r="B264" s="6">
        <v>716</v>
      </c>
      <c r="C264" s="67" t="s">
        <v>51</v>
      </c>
      <c r="D264" s="67" t="s">
        <v>8</v>
      </c>
      <c r="E264" s="400" t="s">
        <v>84</v>
      </c>
      <c r="F264" s="402"/>
      <c r="G264" s="6" t="s">
        <v>61</v>
      </c>
      <c r="H264" s="6"/>
      <c r="I264" s="98">
        <f t="shared" si="19"/>
        <v>340</v>
      </c>
      <c r="J264" s="98">
        <f t="shared" si="19"/>
        <v>340</v>
      </c>
      <c r="K264" s="98">
        <f t="shared" si="19"/>
        <v>340</v>
      </c>
    </row>
    <row r="265" spans="1:11" s="55" customFormat="1" ht="24" customHeight="1">
      <c r="A265" s="26" t="s">
        <v>143</v>
      </c>
      <c r="B265" s="6">
        <v>716</v>
      </c>
      <c r="C265" s="67" t="s">
        <v>51</v>
      </c>
      <c r="D265" s="67" t="s">
        <v>8</v>
      </c>
      <c r="E265" s="400" t="s">
        <v>116</v>
      </c>
      <c r="F265" s="401"/>
      <c r="G265" s="6" t="s">
        <v>61</v>
      </c>
      <c r="H265" s="6"/>
      <c r="I265" s="98">
        <f t="shared" si="19"/>
        <v>340</v>
      </c>
      <c r="J265" s="98">
        <f t="shared" si="19"/>
        <v>340</v>
      </c>
      <c r="K265" s="98">
        <f t="shared" si="19"/>
        <v>340</v>
      </c>
    </row>
    <row r="266" spans="1:11" s="55" customFormat="1" ht="25.5" customHeight="1">
      <c r="A266" s="70" t="s">
        <v>117</v>
      </c>
      <c r="B266" s="69" t="s">
        <v>10</v>
      </c>
      <c r="C266" s="67" t="s">
        <v>51</v>
      </c>
      <c r="D266" s="67" t="s">
        <v>8</v>
      </c>
      <c r="E266" s="400" t="s">
        <v>116</v>
      </c>
      <c r="F266" s="401"/>
      <c r="G266" s="66" t="s">
        <v>18</v>
      </c>
      <c r="H266" s="66"/>
      <c r="I266" s="97">
        <f>I268</f>
        <v>340</v>
      </c>
      <c r="J266" s="97">
        <f>J268</f>
        <v>340</v>
      </c>
      <c r="K266" s="97">
        <f>K268</f>
        <v>340</v>
      </c>
    </row>
    <row r="267" spans="1:11" s="55" customFormat="1" ht="27" customHeight="1">
      <c r="A267" s="26" t="s">
        <v>118</v>
      </c>
      <c r="B267" s="69" t="s">
        <v>10</v>
      </c>
      <c r="C267" s="67" t="s">
        <v>51</v>
      </c>
      <c r="D267" s="67" t="s">
        <v>8</v>
      </c>
      <c r="E267" s="400" t="s">
        <v>116</v>
      </c>
      <c r="F267" s="401"/>
      <c r="G267" s="66" t="s">
        <v>20</v>
      </c>
      <c r="H267" s="66"/>
      <c r="I267" s="98">
        <f>I268</f>
        <v>340</v>
      </c>
      <c r="J267" s="98">
        <f>J268</f>
        <v>340</v>
      </c>
      <c r="K267" s="98">
        <f>K268</f>
        <v>340</v>
      </c>
    </row>
    <row r="268" spans="1:11" s="55" customFormat="1" ht="21" customHeight="1">
      <c r="A268" s="26" t="s">
        <v>120</v>
      </c>
      <c r="B268" s="69" t="s">
        <v>10</v>
      </c>
      <c r="C268" s="67" t="s">
        <v>51</v>
      </c>
      <c r="D268" s="67" t="s">
        <v>8</v>
      </c>
      <c r="E268" s="400" t="s">
        <v>116</v>
      </c>
      <c r="F268" s="401"/>
      <c r="G268" s="66" t="s">
        <v>119</v>
      </c>
      <c r="H268" s="66"/>
      <c r="I268" s="98">
        <f>'пр 4'!H209</f>
        <v>340</v>
      </c>
      <c r="J268" s="98">
        <f>'пр 4'!I209</f>
        <v>340</v>
      </c>
      <c r="K268" s="98">
        <f>'пр 4'!J209</f>
        <v>340</v>
      </c>
    </row>
    <row r="269" spans="1:11" s="131" customFormat="1" ht="26.25" customHeight="1">
      <c r="A269" s="150" t="s">
        <v>208</v>
      </c>
      <c r="B269" s="132" t="s">
        <v>10</v>
      </c>
      <c r="C269" s="133" t="s">
        <v>51</v>
      </c>
      <c r="D269" s="133" t="s">
        <v>8</v>
      </c>
      <c r="E269" s="495" t="s">
        <v>116</v>
      </c>
      <c r="F269" s="496"/>
      <c r="G269" s="133" t="s">
        <v>119</v>
      </c>
      <c r="H269" s="133" t="s">
        <v>192</v>
      </c>
      <c r="I269" s="130">
        <v>350</v>
      </c>
      <c r="J269" s="130">
        <v>350</v>
      </c>
      <c r="K269" s="130">
        <v>350</v>
      </c>
    </row>
    <row r="270" spans="1:11" s="55" customFormat="1" ht="30" customHeight="1">
      <c r="A270" s="110" t="s">
        <v>131</v>
      </c>
      <c r="B270" s="111" t="s">
        <v>10</v>
      </c>
      <c r="C270" s="50" t="s">
        <v>42</v>
      </c>
      <c r="D270" s="50" t="s">
        <v>8</v>
      </c>
      <c r="E270" s="438"/>
      <c r="F270" s="439"/>
      <c r="G270" s="112"/>
      <c r="H270" s="112"/>
      <c r="I270" s="113">
        <f aca="true" t="shared" si="20" ref="I270:K271">I271</f>
        <v>16</v>
      </c>
      <c r="J270" s="113">
        <f t="shared" si="20"/>
        <v>16</v>
      </c>
      <c r="K270" s="113">
        <f t="shared" si="20"/>
        <v>16</v>
      </c>
    </row>
    <row r="271" spans="1:11" s="55" customFormat="1" ht="19.5" customHeight="1">
      <c r="A271" s="115" t="s">
        <v>123</v>
      </c>
      <c r="B271" s="111" t="s">
        <v>10</v>
      </c>
      <c r="C271" s="50" t="s">
        <v>42</v>
      </c>
      <c r="D271" s="50" t="s">
        <v>8</v>
      </c>
      <c r="E271" s="442" t="s">
        <v>124</v>
      </c>
      <c r="F271" s="443"/>
      <c r="G271" s="112"/>
      <c r="H271" s="112"/>
      <c r="I271" s="116">
        <f t="shared" si="20"/>
        <v>16</v>
      </c>
      <c r="J271" s="116">
        <f t="shared" si="20"/>
        <v>16</v>
      </c>
      <c r="K271" s="116">
        <f t="shared" si="20"/>
        <v>16</v>
      </c>
    </row>
    <row r="272" spans="1:11" s="55" customFormat="1" ht="18.75" customHeight="1">
      <c r="A272" s="115" t="s">
        <v>123</v>
      </c>
      <c r="B272" s="111" t="s">
        <v>10</v>
      </c>
      <c r="C272" s="50" t="s">
        <v>42</v>
      </c>
      <c r="D272" s="50" t="s">
        <v>8</v>
      </c>
      <c r="E272" s="442" t="s">
        <v>124</v>
      </c>
      <c r="F272" s="443"/>
      <c r="G272" s="112" t="s">
        <v>125</v>
      </c>
      <c r="H272" s="112"/>
      <c r="I272" s="116">
        <f>'пр 4'!H213</f>
        <v>16</v>
      </c>
      <c r="J272" s="116">
        <f>'пр 4'!I213</f>
        <v>16</v>
      </c>
      <c r="K272" s="116">
        <f>'пр 4'!J213</f>
        <v>16</v>
      </c>
    </row>
    <row r="273" spans="1:11" s="131" customFormat="1" ht="18.75" customHeight="1">
      <c r="A273" s="134" t="s">
        <v>209</v>
      </c>
      <c r="B273" s="135" t="s">
        <v>10</v>
      </c>
      <c r="C273" s="136" t="s">
        <v>42</v>
      </c>
      <c r="D273" s="136" t="s">
        <v>8</v>
      </c>
      <c r="E273" s="499" t="s">
        <v>124</v>
      </c>
      <c r="F273" s="500"/>
      <c r="G273" s="136" t="s">
        <v>125</v>
      </c>
      <c r="H273" s="136" t="s">
        <v>193</v>
      </c>
      <c r="I273" s="137">
        <v>39.80377</v>
      </c>
      <c r="J273" s="137">
        <v>16</v>
      </c>
      <c r="K273" s="137">
        <v>19</v>
      </c>
    </row>
    <row r="274" spans="1:11" s="55" customFormat="1" ht="33.75" customHeight="1">
      <c r="A274" s="85" t="s">
        <v>132</v>
      </c>
      <c r="B274" s="66" t="s">
        <v>10</v>
      </c>
      <c r="C274" s="67" t="s">
        <v>43</v>
      </c>
      <c r="D274" s="67"/>
      <c r="E274" s="432"/>
      <c r="F274" s="437"/>
      <c r="G274" s="67"/>
      <c r="H274" s="67"/>
      <c r="I274" s="97">
        <f aca="true" t="shared" si="21" ref="I274:I279">I275</f>
        <v>219.52822</v>
      </c>
      <c r="J274" s="97">
        <f aca="true" t="shared" si="22" ref="J274:K278">J275</f>
        <v>0</v>
      </c>
      <c r="K274" s="97">
        <f t="shared" si="22"/>
        <v>0</v>
      </c>
    </row>
    <row r="275" spans="1:11" s="114" customFormat="1" ht="30" customHeight="1">
      <c r="A275" s="85" t="s">
        <v>112</v>
      </c>
      <c r="B275" s="66" t="s">
        <v>10</v>
      </c>
      <c r="C275" s="67" t="s">
        <v>43</v>
      </c>
      <c r="D275" s="67" t="s">
        <v>28</v>
      </c>
      <c r="E275" s="432" t="s">
        <v>80</v>
      </c>
      <c r="F275" s="437"/>
      <c r="G275" s="67" t="s">
        <v>61</v>
      </c>
      <c r="H275" s="67"/>
      <c r="I275" s="98">
        <f t="shared" si="21"/>
        <v>219.52822</v>
      </c>
      <c r="J275" s="98">
        <f t="shared" si="22"/>
        <v>0</v>
      </c>
      <c r="K275" s="98">
        <f t="shared" si="22"/>
        <v>0</v>
      </c>
    </row>
    <row r="276" spans="1:11" s="48" customFormat="1" ht="30" customHeight="1">
      <c r="A276" s="88" t="s">
        <v>79</v>
      </c>
      <c r="B276" s="66" t="s">
        <v>10</v>
      </c>
      <c r="C276" s="67" t="s">
        <v>43</v>
      </c>
      <c r="D276" s="67" t="s">
        <v>28</v>
      </c>
      <c r="E276" s="400" t="s">
        <v>81</v>
      </c>
      <c r="F276" s="402"/>
      <c r="G276" s="67"/>
      <c r="H276" s="67"/>
      <c r="I276" s="98">
        <f t="shared" si="21"/>
        <v>219.52822</v>
      </c>
      <c r="J276" s="98">
        <f t="shared" si="22"/>
        <v>0</v>
      </c>
      <c r="K276" s="98">
        <f t="shared" si="22"/>
        <v>0</v>
      </c>
    </row>
    <row r="277" spans="1:11" s="48" customFormat="1" ht="38.25" customHeight="1">
      <c r="A277" s="88" t="s">
        <v>83</v>
      </c>
      <c r="B277" s="66" t="s">
        <v>10</v>
      </c>
      <c r="C277" s="67" t="s">
        <v>43</v>
      </c>
      <c r="D277" s="67" t="s">
        <v>28</v>
      </c>
      <c r="E277" s="400" t="s">
        <v>81</v>
      </c>
      <c r="F277" s="401"/>
      <c r="G277" s="67"/>
      <c r="H277" s="67"/>
      <c r="I277" s="98">
        <f t="shared" si="21"/>
        <v>219.52822</v>
      </c>
      <c r="J277" s="98">
        <f t="shared" si="22"/>
        <v>0</v>
      </c>
      <c r="K277" s="98">
        <f t="shared" si="22"/>
        <v>0</v>
      </c>
    </row>
    <row r="278" spans="1:11" s="55" customFormat="1" ht="21" customHeight="1">
      <c r="A278" s="26" t="s">
        <v>38</v>
      </c>
      <c r="B278" s="54" t="s">
        <v>10</v>
      </c>
      <c r="C278" s="59" t="s">
        <v>43</v>
      </c>
      <c r="D278" s="59" t="s">
        <v>28</v>
      </c>
      <c r="E278" s="400" t="s">
        <v>75</v>
      </c>
      <c r="F278" s="401"/>
      <c r="G278" s="59"/>
      <c r="H278" s="59"/>
      <c r="I278" s="98">
        <f t="shared" si="21"/>
        <v>219.52822</v>
      </c>
      <c r="J278" s="98">
        <f t="shared" si="22"/>
        <v>0</v>
      </c>
      <c r="K278" s="98">
        <f t="shared" si="22"/>
        <v>0</v>
      </c>
    </row>
    <row r="279" spans="1:11" s="55" customFormat="1" ht="16.5" customHeight="1">
      <c r="A279" s="56" t="s">
        <v>113</v>
      </c>
      <c r="B279" s="54" t="s">
        <v>10</v>
      </c>
      <c r="C279" s="54" t="s">
        <v>43</v>
      </c>
      <c r="D279" s="54" t="s">
        <v>28</v>
      </c>
      <c r="E279" s="400" t="s">
        <v>114</v>
      </c>
      <c r="F279" s="401"/>
      <c r="G279" s="53">
        <v>500</v>
      </c>
      <c r="H279" s="53"/>
      <c r="I279" s="98">
        <f t="shared" si="21"/>
        <v>219.52822</v>
      </c>
      <c r="J279" s="98">
        <f>J280+J281+J282+J283+J284+J285</f>
        <v>0</v>
      </c>
      <c r="K279" s="98">
        <f>K280+K281+K282+K283+K284+K285</f>
        <v>0</v>
      </c>
    </row>
    <row r="280" spans="1:11" s="55" customFormat="1" ht="26.25" customHeight="1">
      <c r="A280" s="86" t="s">
        <v>39</v>
      </c>
      <c r="B280" s="54" t="s">
        <v>10</v>
      </c>
      <c r="C280" s="54" t="s">
        <v>43</v>
      </c>
      <c r="D280" s="54" t="s">
        <v>28</v>
      </c>
      <c r="E280" s="400" t="s">
        <v>114</v>
      </c>
      <c r="F280" s="401"/>
      <c r="G280" s="53">
        <v>540</v>
      </c>
      <c r="H280" s="53"/>
      <c r="I280" s="98">
        <f>'пр 4'!H220</f>
        <v>219.52822</v>
      </c>
      <c r="J280" s="98">
        <f>'пр 4'!I220</f>
        <v>0</v>
      </c>
      <c r="K280" s="98">
        <f>'пр 4'!J220</f>
        <v>0</v>
      </c>
    </row>
    <row r="281" spans="1:11" s="131" customFormat="1" ht="26.25" customHeight="1">
      <c r="A281" s="127" t="s">
        <v>39</v>
      </c>
      <c r="B281" s="128" t="s">
        <v>10</v>
      </c>
      <c r="C281" s="128" t="s">
        <v>43</v>
      </c>
      <c r="D281" s="128" t="s">
        <v>28</v>
      </c>
      <c r="E281" s="495" t="s">
        <v>114</v>
      </c>
      <c r="F281" s="496"/>
      <c r="G281" s="129">
        <v>540</v>
      </c>
      <c r="H281" s="129">
        <v>251</v>
      </c>
      <c r="I281" s="130">
        <v>153.14338</v>
      </c>
      <c r="J281" s="130">
        <v>0</v>
      </c>
      <c r="K281" s="130">
        <v>0</v>
      </c>
    </row>
    <row r="282" spans="1:11" s="55" customFormat="1" ht="45.75" customHeight="1">
      <c r="A282"/>
      <c r="B282"/>
      <c r="C282"/>
      <c r="D282"/>
      <c r="E282"/>
      <c r="F282"/>
      <c r="G282"/>
      <c r="H282"/>
      <c r="I282" s="39"/>
      <c r="J282" s="39"/>
      <c r="K282" s="39"/>
    </row>
    <row r="283" spans="1:11" s="61" customFormat="1" ht="26.25" customHeight="1">
      <c r="A283"/>
      <c r="B283"/>
      <c r="C283"/>
      <c r="D283"/>
      <c r="E283"/>
      <c r="F283"/>
      <c r="G283"/>
      <c r="H283"/>
      <c r="I283" s="39"/>
      <c r="J283" s="39"/>
      <c r="K283" s="39"/>
    </row>
    <row r="284" spans="1:11" s="61" customFormat="1" ht="24.75" customHeight="1">
      <c r="A284"/>
      <c r="B284"/>
      <c r="C284"/>
      <c r="D284"/>
      <c r="E284"/>
      <c r="F284"/>
      <c r="G284"/>
      <c r="H284"/>
      <c r="I284" s="39"/>
      <c r="J284" s="39"/>
      <c r="K284" s="39"/>
    </row>
    <row r="285" ht="12.75" customHeight="1"/>
  </sheetData>
  <sheetProtection/>
  <mergeCells count="280">
    <mergeCell ref="E196:F196"/>
    <mergeCell ref="E249:F249"/>
    <mergeCell ref="E281:F281"/>
    <mergeCell ref="E246:F246"/>
    <mergeCell ref="E247:F247"/>
    <mergeCell ref="E253:F253"/>
    <mergeCell ref="E254:F254"/>
    <mergeCell ref="E259:F259"/>
    <mergeCell ref="E269:F269"/>
    <mergeCell ref="E278:F278"/>
    <mergeCell ref="E279:F279"/>
    <mergeCell ref="E280:F280"/>
    <mergeCell ref="E240:F240"/>
    <mergeCell ref="E241:F241"/>
    <mergeCell ref="E242:F242"/>
    <mergeCell ref="E243:F243"/>
    <mergeCell ref="E244:F244"/>
    <mergeCell ref="E245:F245"/>
    <mergeCell ref="E271:F271"/>
    <mergeCell ref="E272:F272"/>
    <mergeCell ref="E209:F209"/>
    <mergeCell ref="E214:F214"/>
    <mergeCell ref="E219:F219"/>
    <mergeCell ref="E227:F227"/>
    <mergeCell ref="E229:F229"/>
    <mergeCell ref="E233:F233"/>
    <mergeCell ref="E230:F230"/>
    <mergeCell ref="E231:F231"/>
    <mergeCell ref="E232:F232"/>
    <mergeCell ref="E222:F222"/>
    <mergeCell ref="E138:F138"/>
    <mergeCell ref="E147:F147"/>
    <mergeCell ref="E156:F156"/>
    <mergeCell ref="E166:F166"/>
    <mergeCell ref="E175:F175"/>
    <mergeCell ref="E181:F181"/>
    <mergeCell ref="E179:F179"/>
    <mergeCell ref="E180:F180"/>
    <mergeCell ref="E165:F165"/>
    <mergeCell ref="E167:F167"/>
    <mergeCell ref="E64:F64"/>
    <mergeCell ref="E65:F65"/>
    <mergeCell ref="E66:F66"/>
    <mergeCell ref="E67:F67"/>
    <mergeCell ref="E69:F69"/>
    <mergeCell ref="E72:F72"/>
    <mergeCell ref="E68:F68"/>
    <mergeCell ref="E70:F70"/>
    <mergeCell ref="E71:F71"/>
    <mergeCell ref="E55:F55"/>
    <mergeCell ref="E59:F59"/>
    <mergeCell ref="E60:F60"/>
    <mergeCell ref="E61:F61"/>
    <mergeCell ref="E62:F62"/>
    <mergeCell ref="E63:F63"/>
    <mergeCell ref="E46:F46"/>
    <mergeCell ref="E47:F47"/>
    <mergeCell ref="E21:F21"/>
    <mergeCell ref="E23:F23"/>
    <mergeCell ref="E33:F33"/>
    <mergeCell ref="E41:F41"/>
    <mergeCell ref="E43:F43"/>
    <mergeCell ref="E38:F38"/>
    <mergeCell ref="E39:F39"/>
    <mergeCell ref="E40:F40"/>
    <mergeCell ref="E274:F274"/>
    <mergeCell ref="E275:F275"/>
    <mergeCell ref="E276:F276"/>
    <mergeCell ref="E277:F277"/>
    <mergeCell ref="E273:F273"/>
    <mergeCell ref="E264:F264"/>
    <mergeCell ref="E265:F265"/>
    <mergeCell ref="E266:F266"/>
    <mergeCell ref="E267:F267"/>
    <mergeCell ref="E268:F268"/>
    <mergeCell ref="E270:F270"/>
    <mergeCell ref="E257:F257"/>
    <mergeCell ref="E258:F258"/>
    <mergeCell ref="E260:F260"/>
    <mergeCell ref="E261:F261"/>
    <mergeCell ref="E262:F262"/>
    <mergeCell ref="E263:F263"/>
    <mergeCell ref="E248:F248"/>
    <mergeCell ref="E250:F250"/>
    <mergeCell ref="E251:F251"/>
    <mergeCell ref="E252:F252"/>
    <mergeCell ref="E255:F255"/>
    <mergeCell ref="E256:F256"/>
    <mergeCell ref="E237:F237"/>
    <mergeCell ref="E238:F238"/>
    <mergeCell ref="E239:F239"/>
    <mergeCell ref="E234:F234"/>
    <mergeCell ref="E235:F235"/>
    <mergeCell ref="E236:F236"/>
    <mergeCell ref="E223:F223"/>
    <mergeCell ref="E224:F224"/>
    <mergeCell ref="E225:F225"/>
    <mergeCell ref="E226:F226"/>
    <mergeCell ref="E228:F228"/>
    <mergeCell ref="E215:F215"/>
    <mergeCell ref="E216:F216"/>
    <mergeCell ref="E217:F217"/>
    <mergeCell ref="E218:F218"/>
    <mergeCell ref="E220:F220"/>
    <mergeCell ref="E221:F221"/>
    <mergeCell ref="E203:F203"/>
    <mergeCell ref="E204:F204"/>
    <mergeCell ref="E210:F210"/>
    <mergeCell ref="E211:F211"/>
    <mergeCell ref="E212:F212"/>
    <mergeCell ref="E213:F213"/>
    <mergeCell ref="E205:F205"/>
    <mergeCell ref="E206:F206"/>
    <mergeCell ref="E207:F207"/>
    <mergeCell ref="E208:F208"/>
    <mergeCell ref="E197:F197"/>
    <mergeCell ref="E198:F198"/>
    <mergeCell ref="E199:F199"/>
    <mergeCell ref="E200:F200"/>
    <mergeCell ref="E201:F201"/>
    <mergeCell ref="E202:F202"/>
    <mergeCell ref="E186:F186"/>
    <mergeCell ref="E187:F187"/>
    <mergeCell ref="E188:F188"/>
    <mergeCell ref="E189:F189"/>
    <mergeCell ref="E190:F190"/>
    <mergeCell ref="E195:F195"/>
    <mergeCell ref="E191:F191"/>
    <mergeCell ref="E192:F192"/>
    <mergeCell ref="E193:F193"/>
    <mergeCell ref="E194:F194"/>
    <mergeCell ref="E182:F182"/>
    <mergeCell ref="E183:F183"/>
    <mergeCell ref="E184:F184"/>
    <mergeCell ref="E185:F185"/>
    <mergeCell ref="E172:F172"/>
    <mergeCell ref="E173:F173"/>
    <mergeCell ref="E174:F174"/>
    <mergeCell ref="E176:F176"/>
    <mergeCell ref="E177:F177"/>
    <mergeCell ref="E178:F178"/>
    <mergeCell ref="E168:F168"/>
    <mergeCell ref="E169:F169"/>
    <mergeCell ref="E170:F170"/>
    <mergeCell ref="E171:F171"/>
    <mergeCell ref="E159:F159"/>
    <mergeCell ref="E160:F160"/>
    <mergeCell ref="E161:F161"/>
    <mergeCell ref="E162:F162"/>
    <mergeCell ref="E163:F163"/>
    <mergeCell ref="E164:F164"/>
    <mergeCell ref="E152:F152"/>
    <mergeCell ref="E153:F153"/>
    <mergeCell ref="E154:F154"/>
    <mergeCell ref="E155:F155"/>
    <mergeCell ref="E157:F157"/>
    <mergeCell ref="E158:F158"/>
    <mergeCell ref="E145:F145"/>
    <mergeCell ref="E146:F146"/>
    <mergeCell ref="E148:F148"/>
    <mergeCell ref="E149:F149"/>
    <mergeCell ref="E150:F150"/>
    <mergeCell ref="E151:F151"/>
    <mergeCell ref="E139:F139"/>
    <mergeCell ref="E140:F140"/>
    <mergeCell ref="E141:F141"/>
    <mergeCell ref="E142:F142"/>
    <mergeCell ref="E143:F143"/>
    <mergeCell ref="E144:F144"/>
    <mergeCell ref="E132:F132"/>
    <mergeCell ref="E133:F133"/>
    <mergeCell ref="E134:F134"/>
    <mergeCell ref="E135:F135"/>
    <mergeCell ref="E136:F136"/>
    <mergeCell ref="E137:F137"/>
    <mergeCell ref="E125:F125"/>
    <mergeCell ref="E126:F126"/>
    <mergeCell ref="E127:F127"/>
    <mergeCell ref="E128:F128"/>
    <mergeCell ref="E130:F130"/>
    <mergeCell ref="E131:F131"/>
    <mergeCell ref="E129:F129"/>
    <mergeCell ref="E118:F118"/>
    <mergeCell ref="E120:F120"/>
    <mergeCell ref="E121:F121"/>
    <mergeCell ref="E122:F122"/>
    <mergeCell ref="E123:F123"/>
    <mergeCell ref="E124:F124"/>
    <mergeCell ref="E119:F119"/>
    <mergeCell ref="E110:F110"/>
    <mergeCell ref="E111:F111"/>
    <mergeCell ref="E112:F112"/>
    <mergeCell ref="E114:F114"/>
    <mergeCell ref="E116:F116"/>
    <mergeCell ref="E117:F117"/>
    <mergeCell ref="E113:F113"/>
    <mergeCell ref="E115:F115"/>
    <mergeCell ref="E103:F103"/>
    <mergeCell ref="E104:F104"/>
    <mergeCell ref="E105:F105"/>
    <mergeCell ref="E107:F107"/>
    <mergeCell ref="E108:F108"/>
    <mergeCell ref="E109:F109"/>
    <mergeCell ref="E106:F106"/>
    <mergeCell ref="E96:F96"/>
    <mergeCell ref="E97:F97"/>
    <mergeCell ref="E98:F98"/>
    <mergeCell ref="E100:F100"/>
    <mergeCell ref="E101:F101"/>
    <mergeCell ref="E102:F102"/>
    <mergeCell ref="E99:F99"/>
    <mergeCell ref="E89:F89"/>
    <mergeCell ref="E90:F90"/>
    <mergeCell ref="E92:F92"/>
    <mergeCell ref="E93:F93"/>
    <mergeCell ref="E94:F94"/>
    <mergeCell ref="E95:F95"/>
    <mergeCell ref="E91:F91"/>
    <mergeCell ref="E80:F80"/>
    <mergeCell ref="E82:F82"/>
    <mergeCell ref="E84:F84"/>
    <mergeCell ref="E85:F85"/>
    <mergeCell ref="E87:F87"/>
    <mergeCell ref="E88:F88"/>
    <mergeCell ref="E81:F81"/>
    <mergeCell ref="E83:F83"/>
    <mergeCell ref="E86:F86"/>
    <mergeCell ref="E73:F73"/>
    <mergeCell ref="E78:F78"/>
    <mergeCell ref="E79:F79"/>
    <mergeCell ref="E74:F74"/>
    <mergeCell ref="E75:F75"/>
    <mergeCell ref="E76:F76"/>
    <mergeCell ref="E77:F77"/>
    <mergeCell ref="E48:F48"/>
    <mergeCell ref="E49:F49"/>
    <mergeCell ref="E50:F50"/>
    <mergeCell ref="E56:F56"/>
    <mergeCell ref="E57:F57"/>
    <mergeCell ref="E58:F58"/>
    <mergeCell ref="E51:F51"/>
    <mergeCell ref="E52:F52"/>
    <mergeCell ref="E53:F53"/>
    <mergeCell ref="E54:F54"/>
    <mergeCell ref="E42:F42"/>
    <mergeCell ref="E44:F44"/>
    <mergeCell ref="E45:F45"/>
    <mergeCell ref="E31:F31"/>
    <mergeCell ref="E32:F32"/>
    <mergeCell ref="E34:F34"/>
    <mergeCell ref="E35:F35"/>
    <mergeCell ref="E36:F36"/>
    <mergeCell ref="E37:F37"/>
    <mergeCell ref="E25:F25"/>
    <mergeCell ref="E26:F26"/>
    <mergeCell ref="E27:F27"/>
    <mergeCell ref="E28:F28"/>
    <mergeCell ref="E29:F29"/>
    <mergeCell ref="E30:F30"/>
    <mergeCell ref="E17:F17"/>
    <mergeCell ref="E18:F18"/>
    <mergeCell ref="E19:F19"/>
    <mergeCell ref="E20:F20"/>
    <mergeCell ref="E22:F22"/>
    <mergeCell ref="E24:F24"/>
    <mergeCell ref="E11:F11"/>
    <mergeCell ref="E12:F12"/>
    <mergeCell ref="E13:F13"/>
    <mergeCell ref="E14:F14"/>
    <mergeCell ref="E15:F15"/>
    <mergeCell ref="E16:F16"/>
    <mergeCell ref="E1:I1"/>
    <mergeCell ref="A2:I2"/>
    <mergeCell ref="A3:K3"/>
    <mergeCell ref="A4:K4"/>
    <mergeCell ref="A5:K5"/>
    <mergeCell ref="A9:A10"/>
    <mergeCell ref="B9:G9"/>
    <mergeCell ref="I9:K9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0.125" style="0" customWidth="1"/>
    <col min="9" max="11" width="13.625" style="39" customWidth="1"/>
    <col min="12" max="12" width="12.625" style="0" customWidth="1"/>
  </cols>
  <sheetData>
    <row r="1" spans="5:11" ht="18" customHeight="1">
      <c r="E1" s="475"/>
      <c r="F1" s="475"/>
      <c r="G1" s="475"/>
      <c r="H1" s="475"/>
      <c r="I1" s="475"/>
      <c r="J1" s="2"/>
      <c r="K1" s="117"/>
    </row>
    <row r="2" spans="1:11" ht="13.5" customHeight="1">
      <c r="A2" s="476"/>
      <c r="B2" s="476"/>
      <c r="C2" s="476"/>
      <c r="D2" s="476"/>
      <c r="E2" s="476"/>
      <c r="F2" s="476"/>
      <c r="G2" s="476"/>
      <c r="H2" s="476"/>
      <c r="I2" s="476"/>
      <c r="J2" s="2"/>
      <c r="K2" s="117"/>
    </row>
    <row r="3" spans="1:11" ht="24.75" customHeight="1">
      <c r="A3" s="486" t="s">
        <v>210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1" ht="18.75" customHeight="1">
      <c r="A4" s="479" t="s">
        <v>151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</row>
    <row r="5" spans="1:11" ht="18.75" customHeight="1">
      <c r="A5" s="487" t="s">
        <v>172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</row>
    <row r="6" spans="1:11" ht="18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>
      <c r="A7" s="3"/>
      <c r="B7" s="3"/>
      <c r="C7" s="3"/>
      <c r="D7" s="3"/>
      <c r="E7" s="3"/>
      <c r="F7" s="3"/>
      <c r="G7" s="3"/>
      <c r="H7" s="3"/>
      <c r="I7" s="47"/>
      <c r="J7" s="47"/>
      <c r="K7" s="47"/>
    </row>
    <row r="9" spans="1:11" ht="57" customHeight="1">
      <c r="A9" s="426" t="s">
        <v>0</v>
      </c>
      <c r="B9" s="477" t="s">
        <v>152</v>
      </c>
      <c r="C9" s="477"/>
      <c r="D9" s="477"/>
      <c r="E9" s="477"/>
      <c r="F9" s="477"/>
      <c r="G9" s="477"/>
      <c r="H9" s="124" t="s">
        <v>169</v>
      </c>
      <c r="I9" s="483" t="s">
        <v>153</v>
      </c>
      <c r="J9" s="484"/>
      <c r="K9" s="485"/>
    </row>
    <row r="10" spans="1:11" ht="65.25" customHeight="1">
      <c r="A10" s="426"/>
      <c r="B10" s="43" t="s">
        <v>154</v>
      </c>
      <c r="C10" s="42" t="s">
        <v>155</v>
      </c>
      <c r="D10" s="43" t="s">
        <v>156</v>
      </c>
      <c r="E10" s="430" t="s">
        <v>157</v>
      </c>
      <c r="F10" s="431"/>
      <c r="G10" s="42" t="s">
        <v>158</v>
      </c>
      <c r="H10" s="42" t="s">
        <v>170</v>
      </c>
      <c r="I10" s="122" t="s">
        <v>159</v>
      </c>
      <c r="J10" s="122" t="s">
        <v>160</v>
      </c>
      <c r="K10" s="122" t="s">
        <v>161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406">
        <v>5</v>
      </c>
      <c r="F11" s="407"/>
      <c r="G11" s="1">
        <v>7</v>
      </c>
      <c r="H11" s="1"/>
      <c r="I11" s="38">
        <v>8</v>
      </c>
      <c r="J11" s="38">
        <v>9</v>
      </c>
      <c r="K11" s="38">
        <v>10</v>
      </c>
    </row>
    <row r="12" spans="1:11" ht="12.75">
      <c r="A12" s="24" t="s">
        <v>6</v>
      </c>
      <c r="B12" s="4"/>
      <c r="C12" s="4"/>
      <c r="D12" s="4"/>
      <c r="E12" s="408"/>
      <c r="F12" s="407"/>
      <c r="G12" s="4"/>
      <c r="H12" s="4"/>
      <c r="I12" s="94">
        <f>I13+I107+I157+I220+I139+I274+I120+I260+I270</f>
        <v>73885.309994</v>
      </c>
      <c r="J12" s="94">
        <f>J13+J107+J157+J220+J139+J274+J120+J260+J270</f>
        <v>73426.583774</v>
      </c>
      <c r="K12" s="94">
        <f>K13+K107+K157+K220+K139+K274+K120+K260+K270</f>
        <v>59416.061773999994</v>
      </c>
    </row>
    <row r="13" spans="1:11" ht="29.25" customHeight="1">
      <c r="A13" s="7" t="s">
        <v>7</v>
      </c>
      <c r="B13" s="12">
        <v>716</v>
      </c>
      <c r="C13" s="16" t="s">
        <v>8</v>
      </c>
      <c r="D13" s="20"/>
      <c r="E13" s="408"/>
      <c r="F13" s="407"/>
      <c r="G13" s="20"/>
      <c r="H13" s="20"/>
      <c r="I13" s="97">
        <f>I14+I24+I34+I100+I92</f>
        <v>21231.827773999998</v>
      </c>
      <c r="J13" s="97">
        <f>J14+J24+J34+J100+J92</f>
        <v>21281.827773999998</v>
      </c>
      <c r="K13" s="97">
        <f>K14+K24+K34+K100+K92</f>
        <v>21281.127773999997</v>
      </c>
    </row>
    <row r="14" spans="1:11" ht="51.75" customHeight="1">
      <c r="A14" s="18" t="s">
        <v>127</v>
      </c>
      <c r="B14" s="12">
        <v>716</v>
      </c>
      <c r="C14" s="16" t="s">
        <v>8</v>
      </c>
      <c r="D14" s="16" t="s">
        <v>9</v>
      </c>
      <c r="E14" s="417" t="s">
        <v>80</v>
      </c>
      <c r="F14" s="418"/>
      <c r="G14" s="16" t="s">
        <v>61</v>
      </c>
      <c r="H14" s="16"/>
      <c r="I14" s="97">
        <f>I17</f>
        <v>2342.111814</v>
      </c>
      <c r="J14" s="97">
        <f>J17</f>
        <v>2342.111814</v>
      </c>
      <c r="K14" s="97">
        <f>K17</f>
        <v>2342.111814</v>
      </c>
    </row>
    <row r="15" spans="1:11" ht="27" customHeight="1">
      <c r="A15" s="26" t="s">
        <v>79</v>
      </c>
      <c r="B15" s="1">
        <v>716</v>
      </c>
      <c r="C15" s="6" t="s">
        <v>8</v>
      </c>
      <c r="D15" s="6" t="s">
        <v>9</v>
      </c>
      <c r="E15" s="400" t="s">
        <v>81</v>
      </c>
      <c r="F15" s="401"/>
      <c r="G15" s="6" t="s">
        <v>61</v>
      </c>
      <c r="H15" s="6"/>
      <c r="I15" s="98">
        <f>I17</f>
        <v>2342.111814</v>
      </c>
      <c r="J15" s="98">
        <f>J17</f>
        <v>2342.111814</v>
      </c>
      <c r="K15" s="98">
        <f>K17</f>
        <v>2342.111814</v>
      </c>
    </row>
    <row r="16" spans="1:11" ht="40.5" customHeight="1">
      <c r="A16" s="26" t="s">
        <v>83</v>
      </c>
      <c r="B16" s="1">
        <v>716</v>
      </c>
      <c r="C16" s="6" t="s">
        <v>8</v>
      </c>
      <c r="D16" s="6" t="s">
        <v>9</v>
      </c>
      <c r="E16" s="400" t="s">
        <v>81</v>
      </c>
      <c r="F16" s="401"/>
      <c r="G16" s="6" t="s">
        <v>61</v>
      </c>
      <c r="H16" s="6"/>
      <c r="I16" s="98">
        <f>I17</f>
        <v>2342.111814</v>
      </c>
      <c r="J16" s="98">
        <f aca="true" t="shared" si="0" ref="J16:K18">J17</f>
        <v>2342.111814</v>
      </c>
      <c r="K16" s="98">
        <f t="shared" si="0"/>
        <v>2342.111814</v>
      </c>
    </row>
    <row r="17" spans="1:11" ht="38.25">
      <c r="A17" s="72" t="s">
        <v>46</v>
      </c>
      <c r="B17" s="96">
        <v>716</v>
      </c>
      <c r="C17" s="54" t="s">
        <v>8</v>
      </c>
      <c r="D17" s="54" t="s">
        <v>9</v>
      </c>
      <c r="E17" s="403" t="s">
        <v>75</v>
      </c>
      <c r="F17" s="404"/>
      <c r="G17" s="54" t="s">
        <v>61</v>
      </c>
      <c r="H17" s="54"/>
      <c r="I17" s="98">
        <f>I18</f>
        <v>2342.111814</v>
      </c>
      <c r="J17" s="98">
        <f t="shared" si="0"/>
        <v>2342.111814</v>
      </c>
      <c r="K17" s="98">
        <f t="shared" si="0"/>
        <v>2342.111814</v>
      </c>
    </row>
    <row r="18" spans="1:11" ht="22.5">
      <c r="A18" s="56" t="s">
        <v>47</v>
      </c>
      <c r="B18" s="54" t="s">
        <v>10</v>
      </c>
      <c r="C18" s="54" t="s">
        <v>8</v>
      </c>
      <c r="D18" s="54" t="s">
        <v>9</v>
      </c>
      <c r="E18" s="403" t="s">
        <v>74</v>
      </c>
      <c r="F18" s="404"/>
      <c r="G18" s="54" t="s">
        <v>61</v>
      </c>
      <c r="H18" s="54"/>
      <c r="I18" s="98">
        <f>I19</f>
        <v>2342.111814</v>
      </c>
      <c r="J18" s="98">
        <f t="shared" si="0"/>
        <v>2342.111814</v>
      </c>
      <c r="K18" s="98">
        <f t="shared" si="0"/>
        <v>2342.111814</v>
      </c>
    </row>
    <row r="19" spans="1:11" ht="27.75" customHeight="1">
      <c r="A19" s="56" t="s">
        <v>85</v>
      </c>
      <c r="B19" s="54" t="s">
        <v>10</v>
      </c>
      <c r="C19" s="54" t="s">
        <v>8</v>
      </c>
      <c r="D19" s="54" t="s">
        <v>9</v>
      </c>
      <c r="E19" s="403" t="s">
        <v>74</v>
      </c>
      <c r="F19" s="404"/>
      <c r="G19" s="54" t="s">
        <v>78</v>
      </c>
      <c r="H19" s="54"/>
      <c r="I19" s="98">
        <f>I22+I20</f>
        <v>2342.111814</v>
      </c>
      <c r="J19" s="98">
        <f>J22+J20</f>
        <v>2342.111814</v>
      </c>
      <c r="K19" s="98">
        <f>K22+K20</f>
        <v>2342.111814</v>
      </c>
    </row>
    <row r="20" spans="1:11" s="55" customFormat="1" ht="27" customHeight="1">
      <c r="A20" s="56" t="s">
        <v>86</v>
      </c>
      <c r="B20" s="54" t="s">
        <v>10</v>
      </c>
      <c r="C20" s="54" t="s">
        <v>8</v>
      </c>
      <c r="D20" s="54" t="s">
        <v>9</v>
      </c>
      <c r="E20" s="403" t="s">
        <v>74</v>
      </c>
      <c r="F20" s="404"/>
      <c r="G20" s="54" t="s">
        <v>57</v>
      </c>
      <c r="H20" s="54"/>
      <c r="I20" s="98">
        <f>'пр 4'!H18</f>
        <v>1798.857</v>
      </c>
      <c r="J20" s="98">
        <f>'пр 4'!I18</f>
        <v>1798.857</v>
      </c>
      <c r="K20" s="98">
        <f>'пр 4'!J18</f>
        <v>1798.857</v>
      </c>
    </row>
    <row r="21" spans="1:11" s="131" customFormat="1" ht="19.5" customHeight="1">
      <c r="A21" s="138" t="s">
        <v>180</v>
      </c>
      <c r="B21" s="128" t="s">
        <v>10</v>
      </c>
      <c r="C21" s="128" t="s">
        <v>8</v>
      </c>
      <c r="D21" s="128" t="s">
        <v>9</v>
      </c>
      <c r="E21" s="488" t="s">
        <v>74</v>
      </c>
      <c r="F21" s="489"/>
      <c r="G21" s="128" t="s">
        <v>57</v>
      </c>
      <c r="H21" s="128" t="s">
        <v>173</v>
      </c>
      <c r="I21" s="130">
        <f>'Ув.о бюдж.ассигн.'!I21</f>
        <v>1360.629</v>
      </c>
      <c r="J21" s="130">
        <f>'Ув.о бюдж.ассигн.'!J21</f>
        <v>1360.629</v>
      </c>
      <c r="K21" s="130">
        <f>'Ув.о бюдж.ассигн.'!K21</f>
        <v>1360.629</v>
      </c>
    </row>
    <row r="22" spans="1:11" s="55" customFormat="1" ht="16.5" customHeight="1">
      <c r="A22" s="56" t="s">
        <v>15</v>
      </c>
      <c r="B22" s="54" t="s">
        <v>10</v>
      </c>
      <c r="C22" s="54" t="s">
        <v>8</v>
      </c>
      <c r="D22" s="54" t="s">
        <v>9</v>
      </c>
      <c r="E22" s="403" t="s">
        <v>74</v>
      </c>
      <c r="F22" s="404"/>
      <c r="G22" s="54" t="s">
        <v>77</v>
      </c>
      <c r="H22" s="54"/>
      <c r="I22" s="98">
        <f>'пр 4'!H19</f>
        <v>543.254814</v>
      </c>
      <c r="J22" s="98">
        <f>'пр 4'!I19</f>
        <v>543.254814</v>
      </c>
      <c r="K22" s="98">
        <f>'пр 4'!J19</f>
        <v>543.254814</v>
      </c>
    </row>
    <row r="23" spans="1:11" s="131" customFormat="1" ht="16.5" customHeight="1">
      <c r="A23" s="138" t="s">
        <v>15</v>
      </c>
      <c r="B23" s="128" t="s">
        <v>10</v>
      </c>
      <c r="C23" s="128" t="s">
        <v>8</v>
      </c>
      <c r="D23" s="128" t="s">
        <v>9</v>
      </c>
      <c r="E23" s="488" t="s">
        <v>74</v>
      </c>
      <c r="F23" s="489"/>
      <c r="G23" s="128" t="s">
        <v>77</v>
      </c>
      <c r="H23" s="128" t="s">
        <v>174</v>
      </c>
      <c r="I23" s="130">
        <f>'Ув.о бюдж.ассигн.'!I23</f>
        <v>410.91</v>
      </c>
      <c r="J23" s="130">
        <f>'Ув.о бюдж.ассигн.'!J23</f>
        <v>410.91</v>
      </c>
      <c r="K23" s="130">
        <f>'Ув.о бюдж.ассигн.'!K23</f>
        <v>410.91</v>
      </c>
    </row>
    <row r="24" spans="1:11" s="40" customFormat="1" ht="66.75" customHeight="1">
      <c r="A24" s="52" t="s">
        <v>128</v>
      </c>
      <c r="B24" s="16">
        <v>716</v>
      </c>
      <c r="C24" s="16" t="s">
        <v>8</v>
      </c>
      <c r="D24" s="16" t="s">
        <v>28</v>
      </c>
      <c r="E24" s="432" t="s">
        <v>80</v>
      </c>
      <c r="F24" s="418"/>
      <c r="G24" s="16" t="s">
        <v>61</v>
      </c>
      <c r="H24" s="16"/>
      <c r="I24" s="97">
        <f>I27</f>
        <v>1000</v>
      </c>
      <c r="J24" s="97">
        <f>J27</f>
        <v>1000</v>
      </c>
      <c r="K24" s="97">
        <f>K27</f>
        <v>1000</v>
      </c>
    </row>
    <row r="25" spans="1:11" s="49" customFormat="1" ht="30" customHeight="1">
      <c r="A25" s="88" t="s">
        <v>79</v>
      </c>
      <c r="B25" s="6">
        <v>716</v>
      </c>
      <c r="C25" s="6" t="s">
        <v>8</v>
      </c>
      <c r="D25" s="6" t="s">
        <v>28</v>
      </c>
      <c r="E25" s="408" t="s">
        <v>81</v>
      </c>
      <c r="F25" s="407"/>
      <c r="G25" s="6" t="s">
        <v>61</v>
      </c>
      <c r="H25" s="6"/>
      <c r="I25" s="98">
        <f aca="true" t="shared" si="1" ref="I25:K26">I27</f>
        <v>1000</v>
      </c>
      <c r="J25" s="98">
        <f t="shared" si="1"/>
        <v>1000</v>
      </c>
      <c r="K25" s="98">
        <f t="shared" si="1"/>
        <v>1000</v>
      </c>
    </row>
    <row r="26" spans="1:11" s="49" customFormat="1" ht="42" customHeight="1">
      <c r="A26" s="88" t="s">
        <v>83</v>
      </c>
      <c r="B26" s="6">
        <v>716</v>
      </c>
      <c r="C26" s="6" t="s">
        <v>8</v>
      </c>
      <c r="D26" s="6" t="s">
        <v>28</v>
      </c>
      <c r="E26" s="408" t="s">
        <v>81</v>
      </c>
      <c r="F26" s="407"/>
      <c r="G26" s="6" t="s">
        <v>61</v>
      </c>
      <c r="H26" s="6"/>
      <c r="I26" s="98">
        <f t="shared" si="1"/>
        <v>1000</v>
      </c>
      <c r="J26" s="98">
        <f t="shared" si="1"/>
        <v>1000</v>
      </c>
      <c r="K26" s="98">
        <f t="shared" si="1"/>
        <v>1000</v>
      </c>
    </row>
    <row r="27" spans="1:11" ht="42.75" customHeight="1">
      <c r="A27" s="26" t="s">
        <v>46</v>
      </c>
      <c r="B27" s="6">
        <v>716</v>
      </c>
      <c r="C27" s="6" t="s">
        <v>8</v>
      </c>
      <c r="D27" s="6" t="s">
        <v>28</v>
      </c>
      <c r="E27" s="408" t="s">
        <v>75</v>
      </c>
      <c r="F27" s="407"/>
      <c r="G27" s="6" t="s">
        <v>61</v>
      </c>
      <c r="H27" s="6"/>
      <c r="I27" s="98">
        <f>I28</f>
        <v>1000</v>
      </c>
      <c r="J27" s="98">
        <f>J28</f>
        <v>1000</v>
      </c>
      <c r="K27" s="98">
        <f>K28</f>
        <v>1000</v>
      </c>
    </row>
    <row r="28" spans="1:11" ht="22.5">
      <c r="A28" s="8" t="s">
        <v>47</v>
      </c>
      <c r="B28" s="6">
        <v>716</v>
      </c>
      <c r="C28" s="6" t="s">
        <v>8</v>
      </c>
      <c r="D28" s="6" t="s">
        <v>28</v>
      </c>
      <c r="E28" s="408" t="s">
        <v>74</v>
      </c>
      <c r="F28" s="409"/>
      <c r="G28" s="6" t="s">
        <v>61</v>
      </c>
      <c r="H28" s="6"/>
      <c r="I28" s="98">
        <f>I30</f>
        <v>1000</v>
      </c>
      <c r="J28" s="98">
        <f>J30</f>
        <v>1000</v>
      </c>
      <c r="K28" s="98">
        <f>K30</f>
        <v>1000</v>
      </c>
    </row>
    <row r="29" spans="1:11" ht="33.75" hidden="1">
      <c r="A29" s="8" t="s">
        <v>67</v>
      </c>
      <c r="B29" s="6">
        <v>716</v>
      </c>
      <c r="C29" s="6" t="s">
        <v>8</v>
      </c>
      <c r="D29" s="6" t="s">
        <v>28</v>
      </c>
      <c r="E29" s="408" t="s">
        <v>74</v>
      </c>
      <c r="F29" s="409"/>
      <c r="G29" s="6"/>
      <c r="H29" s="6"/>
      <c r="I29" s="98">
        <v>0</v>
      </c>
      <c r="J29" s="98">
        <v>1</v>
      </c>
      <c r="K29" s="98">
        <v>2</v>
      </c>
    </row>
    <row r="30" spans="1:11" ht="28.5" customHeight="1">
      <c r="A30" s="56" t="s">
        <v>87</v>
      </c>
      <c r="B30" s="69" t="s">
        <v>10</v>
      </c>
      <c r="C30" s="69" t="s">
        <v>8</v>
      </c>
      <c r="D30" s="69" t="s">
        <v>28</v>
      </c>
      <c r="E30" s="429" t="s">
        <v>74</v>
      </c>
      <c r="F30" s="419"/>
      <c r="G30" s="66" t="s">
        <v>13</v>
      </c>
      <c r="H30" s="66"/>
      <c r="I30" s="97">
        <f>I32</f>
        <v>1000</v>
      </c>
      <c r="J30" s="97">
        <f>J32</f>
        <v>1000</v>
      </c>
      <c r="K30" s="97">
        <f>K32</f>
        <v>1000</v>
      </c>
    </row>
    <row r="31" spans="1:11" ht="34.5" customHeight="1">
      <c r="A31" s="56" t="s">
        <v>94</v>
      </c>
      <c r="B31" s="54" t="s">
        <v>10</v>
      </c>
      <c r="C31" s="54" t="s">
        <v>8</v>
      </c>
      <c r="D31" s="54" t="s">
        <v>28</v>
      </c>
      <c r="E31" s="403" t="s">
        <v>74</v>
      </c>
      <c r="F31" s="404"/>
      <c r="G31" s="54" t="s">
        <v>89</v>
      </c>
      <c r="H31" s="54"/>
      <c r="I31" s="98">
        <f>I32</f>
        <v>1000</v>
      </c>
      <c r="J31" s="98">
        <f>J32</f>
        <v>1000</v>
      </c>
      <c r="K31" s="98">
        <f>K32</f>
        <v>1000</v>
      </c>
    </row>
    <row r="32" spans="1:11" ht="36.75" customHeight="1">
      <c r="A32" s="56" t="s">
        <v>90</v>
      </c>
      <c r="B32" s="54" t="s">
        <v>10</v>
      </c>
      <c r="C32" s="54" t="s">
        <v>8</v>
      </c>
      <c r="D32" s="54" t="s">
        <v>28</v>
      </c>
      <c r="E32" s="403" t="s">
        <v>74</v>
      </c>
      <c r="F32" s="404"/>
      <c r="G32" s="54" t="s">
        <v>60</v>
      </c>
      <c r="H32" s="54"/>
      <c r="I32" s="118">
        <f>'пр 4'!H28</f>
        <v>1000</v>
      </c>
      <c r="J32" s="118">
        <f>'пр 4'!I28</f>
        <v>1000</v>
      </c>
      <c r="K32" s="118">
        <f>'пр 4'!J28</f>
        <v>1000</v>
      </c>
    </row>
    <row r="33" spans="1:11" s="139" customFormat="1" ht="16.5" customHeight="1">
      <c r="A33" s="138" t="s">
        <v>181</v>
      </c>
      <c r="B33" s="128" t="s">
        <v>10</v>
      </c>
      <c r="C33" s="128" t="s">
        <v>8</v>
      </c>
      <c r="D33" s="128" t="s">
        <v>28</v>
      </c>
      <c r="E33" s="488" t="s">
        <v>74</v>
      </c>
      <c r="F33" s="489"/>
      <c r="G33" s="128" t="s">
        <v>60</v>
      </c>
      <c r="H33" s="128" t="s">
        <v>175</v>
      </c>
      <c r="I33" s="152">
        <f>'Ув.о бюдж.ассигн.'!I33</f>
        <v>1088</v>
      </c>
      <c r="J33" s="152">
        <f>'Ув.о бюдж.ассигн.'!J33</f>
        <v>0</v>
      </c>
      <c r="K33" s="152">
        <f>'Ув.о бюдж.ассигн.'!K33</f>
        <v>0</v>
      </c>
    </row>
    <row r="34" spans="1:11" ht="82.5" customHeight="1">
      <c r="A34" s="18" t="s">
        <v>129</v>
      </c>
      <c r="B34" s="11" t="s">
        <v>10</v>
      </c>
      <c r="C34" s="11" t="s">
        <v>8</v>
      </c>
      <c r="D34" s="11" t="s">
        <v>16</v>
      </c>
      <c r="E34" s="417" t="s">
        <v>80</v>
      </c>
      <c r="F34" s="418"/>
      <c r="G34" s="11" t="s">
        <v>61</v>
      </c>
      <c r="H34" s="11"/>
      <c r="I34" s="97">
        <f>I37+I87+I78</f>
        <v>17789.715959999998</v>
      </c>
      <c r="J34" s="97">
        <f>J37+J87+J78</f>
        <v>17839.715959999998</v>
      </c>
      <c r="K34" s="97">
        <f>K37+K87+K78</f>
        <v>17839.015959999997</v>
      </c>
    </row>
    <row r="35" spans="1:11" ht="33" customHeight="1">
      <c r="A35" s="88" t="s">
        <v>79</v>
      </c>
      <c r="B35" s="6">
        <v>716</v>
      </c>
      <c r="C35" s="6" t="s">
        <v>8</v>
      </c>
      <c r="D35" s="6" t="s">
        <v>16</v>
      </c>
      <c r="E35" s="408" t="s">
        <v>81</v>
      </c>
      <c r="F35" s="407"/>
      <c r="G35" s="6" t="s">
        <v>61</v>
      </c>
      <c r="H35" s="6"/>
      <c r="I35" s="98">
        <f aca="true" t="shared" si="2" ref="I35:K36">I37</f>
        <v>17503.5218</v>
      </c>
      <c r="J35" s="98">
        <f t="shared" si="2"/>
        <v>17553.5218</v>
      </c>
      <c r="K35" s="98">
        <f t="shared" si="2"/>
        <v>17553.5218</v>
      </c>
    </row>
    <row r="36" spans="1:11" ht="44.25" customHeight="1">
      <c r="A36" s="88" t="s">
        <v>83</v>
      </c>
      <c r="B36" s="6">
        <v>716</v>
      </c>
      <c r="C36" s="6" t="s">
        <v>8</v>
      </c>
      <c r="D36" s="6" t="s">
        <v>16</v>
      </c>
      <c r="E36" s="408" t="s">
        <v>81</v>
      </c>
      <c r="F36" s="407"/>
      <c r="G36" s="6" t="s">
        <v>61</v>
      </c>
      <c r="H36" s="6"/>
      <c r="I36" s="98">
        <f t="shared" si="2"/>
        <v>17503.5218</v>
      </c>
      <c r="J36" s="98">
        <f t="shared" si="2"/>
        <v>17553.5218</v>
      </c>
      <c r="K36" s="98">
        <f t="shared" si="2"/>
        <v>17553.5218</v>
      </c>
    </row>
    <row r="37" spans="1:11" ht="38.25">
      <c r="A37" s="26" t="s">
        <v>46</v>
      </c>
      <c r="B37" s="5" t="s">
        <v>10</v>
      </c>
      <c r="C37" s="5" t="s">
        <v>8</v>
      </c>
      <c r="D37" s="5" t="s">
        <v>16</v>
      </c>
      <c r="E37" s="408" t="s">
        <v>75</v>
      </c>
      <c r="F37" s="407"/>
      <c r="G37" s="5"/>
      <c r="H37" s="5"/>
      <c r="I37" s="98">
        <f>I38</f>
        <v>17503.5218</v>
      </c>
      <c r="J37" s="98">
        <f>J38</f>
        <v>17553.5218</v>
      </c>
      <c r="K37" s="98">
        <f>K38</f>
        <v>17553.5218</v>
      </c>
    </row>
    <row r="38" spans="1:11" ht="22.5">
      <c r="A38" s="8" t="s">
        <v>47</v>
      </c>
      <c r="B38" s="5" t="s">
        <v>10</v>
      </c>
      <c r="C38" s="5" t="s">
        <v>8</v>
      </c>
      <c r="D38" s="5" t="s">
        <v>16</v>
      </c>
      <c r="E38" s="408" t="s">
        <v>74</v>
      </c>
      <c r="F38" s="407"/>
      <c r="G38" s="5"/>
      <c r="H38" s="5"/>
      <c r="I38" s="98">
        <f>I39+I44+I56+I70+I48</f>
        <v>17503.5218</v>
      </c>
      <c r="J38" s="98">
        <f>J39+J44+J56+J70+J48</f>
        <v>17553.5218</v>
      </c>
      <c r="K38" s="98">
        <f>K39+K44+K56+K70+K48</f>
        <v>17553.5218</v>
      </c>
    </row>
    <row r="39" spans="1:11" s="40" customFormat="1" ht="22.5">
      <c r="A39" s="8" t="s">
        <v>85</v>
      </c>
      <c r="B39" s="5" t="s">
        <v>10</v>
      </c>
      <c r="C39" s="5" t="s">
        <v>8</v>
      </c>
      <c r="D39" s="5" t="s">
        <v>16</v>
      </c>
      <c r="E39" s="408" t="s">
        <v>74</v>
      </c>
      <c r="F39" s="407"/>
      <c r="G39" s="5" t="s">
        <v>78</v>
      </c>
      <c r="H39" s="5"/>
      <c r="I39" s="118">
        <f>I42+I40</f>
        <v>14876.521799999999</v>
      </c>
      <c r="J39" s="118">
        <f>J42+J40</f>
        <v>14876.521799999999</v>
      </c>
      <c r="K39" s="118">
        <f>K42+K40</f>
        <v>14876.521799999999</v>
      </c>
    </row>
    <row r="40" spans="1:11" ht="22.5">
      <c r="A40" s="56" t="s">
        <v>86</v>
      </c>
      <c r="B40" s="54" t="s">
        <v>10</v>
      </c>
      <c r="C40" s="54" t="s">
        <v>8</v>
      </c>
      <c r="D40" s="54" t="s">
        <v>16</v>
      </c>
      <c r="E40" s="408" t="s">
        <v>74</v>
      </c>
      <c r="F40" s="407"/>
      <c r="G40" s="54" t="s">
        <v>57</v>
      </c>
      <c r="H40" s="54"/>
      <c r="I40" s="118">
        <f>'пр 4'!H35</f>
        <v>11425.9</v>
      </c>
      <c r="J40" s="118">
        <f>'пр 4'!I35</f>
        <v>11425.9</v>
      </c>
      <c r="K40" s="118">
        <f>'пр 4'!J35</f>
        <v>11425.9</v>
      </c>
    </row>
    <row r="41" spans="1:11" s="139" customFormat="1" ht="12.75">
      <c r="A41" s="138" t="s">
        <v>180</v>
      </c>
      <c r="B41" s="128" t="s">
        <v>10</v>
      </c>
      <c r="C41" s="128" t="s">
        <v>8</v>
      </c>
      <c r="D41" s="128" t="s">
        <v>16</v>
      </c>
      <c r="E41" s="498" t="s">
        <v>74</v>
      </c>
      <c r="F41" s="496"/>
      <c r="G41" s="128" t="s">
        <v>57</v>
      </c>
      <c r="H41" s="128" t="s">
        <v>173</v>
      </c>
      <c r="I41" s="152">
        <f>'Ув.о бюдж.ассигн.'!I41</f>
        <v>9627</v>
      </c>
      <c r="J41" s="152">
        <f>'Ув.о бюдж.ассигн.'!J41</f>
        <v>9627</v>
      </c>
      <c r="K41" s="152">
        <f>'Ув.о бюдж.ассигн.'!K41</f>
        <v>9627</v>
      </c>
    </row>
    <row r="42" spans="1:11" ht="12.75" customHeight="1">
      <c r="A42" s="56" t="s">
        <v>15</v>
      </c>
      <c r="B42" s="54" t="s">
        <v>10</v>
      </c>
      <c r="C42" s="54" t="s">
        <v>8</v>
      </c>
      <c r="D42" s="54" t="s">
        <v>16</v>
      </c>
      <c r="E42" s="408" t="s">
        <v>74</v>
      </c>
      <c r="F42" s="407"/>
      <c r="G42" s="54" t="s">
        <v>77</v>
      </c>
      <c r="H42" s="54"/>
      <c r="I42" s="118">
        <f>'пр 4'!H36</f>
        <v>3450.6218</v>
      </c>
      <c r="J42" s="118">
        <f>'пр 4'!I36</f>
        <v>3450.6218</v>
      </c>
      <c r="K42" s="118">
        <f>'пр 4'!J36</f>
        <v>3450.6218</v>
      </c>
    </row>
    <row r="43" spans="1:11" s="139" customFormat="1" ht="12.75" customHeight="1">
      <c r="A43" s="138" t="s">
        <v>15</v>
      </c>
      <c r="B43" s="128" t="s">
        <v>10</v>
      </c>
      <c r="C43" s="128" t="s">
        <v>8</v>
      </c>
      <c r="D43" s="128" t="s">
        <v>16</v>
      </c>
      <c r="E43" s="498" t="s">
        <v>74</v>
      </c>
      <c r="F43" s="496"/>
      <c r="G43" s="128" t="s">
        <v>77</v>
      </c>
      <c r="H43" s="128" t="s">
        <v>174</v>
      </c>
      <c r="I43" s="152">
        <f>'Ув.о бюдж.ассигн.'!I43</f>
        <v>2908</v>
      </c>
      <c r="J43" s="152">
        <f>'Ув.о бюдж.ассигн.'!J43</f>
        <v>2908</v>
      </c>
      <c r="K43" s="152">
        <f>'Ув.о бюдж.ассигн.'!K43</f>
        <v>2908</v>
      </c>
    </row>
    <row r="44" spans="1:11" s="46" customFormat="1" ht="34.5" customHeight="1">
      <c r="A44" s="8" t="s">
        <v>58</v>
      </c>
      <c r="B44" s="45" t="s">
        <v>10</v>
      </c>
      <c r="C44" s="45" t="s">
        <v>8</v>
      </c>
      <c r="D44" s="45" t="s">
        <v>16</v>
      </c>
      <c r="E44" s="408" t="s">
        <v>74</v>
      </c>
      <c r="F44" s="407"/>
      <c r="G44" s="45" t="s">
        <v>78</v>
      </c>
      <c r="H44" s="45"/>
      <c r="I44" s="99">
        <f>I45</f>
        <v>50</v>
      </c>
      <c r="J44" s="99">
        <f>J45</f>
        <v>50</v>
      </c>
      <c r="K44" s="99">
        <f>K45</f>
        <v>50</v>
      </c>
    </row>
    <row r="45" spans="1:11" ht="12.75" customHeight="1">
      <c r="A45" s="8" t="s">
        <v>14</v>
      </c>
      <c r="B45" s="5" t="s">
        <v>10</v>
      </c>
      <c r="C45" s="5" t="s">
        <v>8</v>
      </c>
      <c r="D45" s="5" t="s">
        <v>16</v>
      </c>
      <c r="E45" s="408" t="s">
        <v>74</v>
      </c>
      <c r="F45" s="407"/>
      <c r="G45" s="5" t="s">
        <v>59</v>
      </c>
      <c r="H45" s="5"/>
      <c r="I45" s="98">
        <f>'пр 4'!H38</f>
        <v>50</v>
      </c>
      <c r="J45" s="98">
        <f>'пр 4'!I38</f>
        <v>50</v>
      </c>
      <c r="K45" s="98">
        <f>'пр 4'!J38</f>
        <v>50</v>
      </c>
    </row>
    <row r="46" spans="1:11" s="139" customFormat="1" ht="24" customHeight="1">
      <c r="A46" s="150" t="s">
        <v>178</v>
      </c>
      <c r="B46" s="151" t="s">
        <v>10</v>
      </c>
      <c r="C46" s="151" t="s">
        <v>8</v>
      </c>
      <c r="D46" s="151" t="s">
        <v>16</v>
      </c>
      <c r="E46" s="498" t="s">
        <v>74</v>
      </c>
      <c r="F46" s="496"/>
      <c r="G46" s="151" t="s">
        <v>59</v>
      </c>
      <c r="H46" s="151" t="s">
        <v>176</v>
      </c>
      <c r="I46" s="130">
        <f>'Ув.о бюдж.ассигн.'!I46</f>
        <v>20</v>
      </c>
      <c r="J46" s="130">
        <f>'Ув.о бюдж.ассигн.'!J46</f>
        <v>20</v>
      </c>
      <c r="K46" s="130">
        <f>'Ув.о бюдж.ассигн.'!K46</f>
        <v>20</v>
      </c>
    </row>
    <row r="47" spans="1:11" s="139" customFormat="1" ht="12.75" customHeight="1">
      <c r="A47" s="150" t="s">
        <v>179</v>
      </c>
      <c r="B47" s="151" t="s">
        <v>10</v>
      </c>
      <c r="C47" s="151" t="s">
        <v>8</v>
      </c>
      <c r="D47" s="151" t="s">
        <v>16</v>
      </c>
      <c r="E47" s="498" t="s">
        <v>74</v>
      </c>
      <c r="F47" s="496"/>
      <c r="G47" s="151" t="s">
        <v>59</v>
      </c>
      <c r="H47" s="151" t="s">
        <v>177</v>
      </c>
      <c r="I47" s="130">
        <f>'Ув.о бюдж.ассигн.'!I47</f>
        <v>30</v>
      </c>
      <c r="J47" s="130">
        <f>'Ув.о бюдж.ассигн.'!J47</f>
        <v>30</v>
      </c>
      <c r="K47" s="130">
        <f>'Ув.о бюдж.ассигн.'!K47</f>
        <v>30</v>
      </c>
    </row>
    <row r="48" spans="1:11" s="63" customFormat="1" ht="22.5">
      <c r="A48" s="56" t="s">
        <v>87</v>
      </c>
      <c r="B48" s="69" t="s">
        <v>10</v>
      </c>
      <c r="C48" s="69" t="s">
        <v>8</v>
      </c>
      <c r="D48" s="69" t="s">
        <v>16</v>
      </c>
      <c r="E48" s="429" t="s">
        <v>74</v>
      </c>
      <c r="F48" s="419"/>
      <c r="G48" s="66" t="s">
        <v>13</v>
      </c>
      <c r="H48" s="66"/>
      <c r="I48" s="97">
        <f>I50</f>
        <v>815</v>
      </c>
      <c r="J48" s="97">
        <f>J50</f>
        <v>815</v>
      </c>
      <c r="K48" s="97">
        <f>K50</f>
        <v>815</v>
      </c>
    </row>
    <row r="49" spans="1:11" s="55" customFormat="1" ht="33.75">
      <c r="A49" s="56" t="s">
        <v>94</v>
      </c>
      <c r="B49" s="54" t="s">
        <v>10</v>
      </c>
      <c r="C49" s="54" t="s">
        <v>8</v>
      </c>
      <c r="D49" s="54" t="s">
        <v>16</v>
      </c>
      <c r="E49" s="403" t="s">
        <v>74</v>
      </c>
      <c r="F49" s="404"/>
      <c r="G49" s="54" t="s">
        <v>89</v>
      </c>
      <c r="H49" s="54"/>
      <c r="I49" s="98">
        <f>I50</f>
        <v>815</v>
      </c>
      <c r="J49" s="98">
        <f>J50</f>
        <v>815</v>
      </c>
      <c r="K49" s="98">
        <f>K50</f>
        <v>815</v>
      </c>
    </row>
    <row r="50" spans="1:11" s="55" customFormat="1" ht="22.5">
      <c r="A50" s="95" t="s">
        <v>69</v>
      </c>
      <c r="B50" s="54" t="s">
        <v>10</v>
      </c>
      <c r="C50" s="54" t="s">
        <v>8</v>
      </c>
      <c r="D50" s="54" t="s">
        <v>16</v>
      </c>
      <c r="E50" s="403" t="s">
        <v>74</v>
      </c>
      <c r="F50" s="404"/>
      <c r="G50" s="54" t="s">
        <v>68</v>
      </c>
      <c r="H50" s="54"/>
      <c r="I50" s="98">
        <f>'пр 4'!H41</f>
        <v>815</v>
      </c>
      <c r="J50" s="98">
        <f>'пр 4'!I41</f>
        <v>815</v>
      </c>
      <c r="K50" s="98">
        <f>'пр 4'!J41</f>
        <v>815</v>
      </c>
    </row>
    <row r="51" spans="1:12" s="131" customFormat="1" ht="12.75">
      <c r="A51" s="140" t="s">
        <v>194</v>
      </c>
      <c r="B51" s="128" t="s">
        <v>10</v>
      </c>
      <c r="C51" s="128" t="s">
        <v>8</v>
      </c>
      <c r="D51" s="128" t="s">
        <v>16</v>
      </c>
      <c r="E51" s="488" t="s">
        <v>74</v>
      </c>
      <c r="F51" s="489"/>
      <c r="G51" s="128" t="s">
        <v>68</v>
      </c>
      <c r="H51" s="128" t="s">
        <v>182</v>
      </c>
      <c r="I51" s="130">
        <f>'Ув.о бюдж.ассигн.'!I51</f>
        <v>154</v>
      </c>
      <c r="J51" s="130">
        <f>'Ув.о бюдж.ассигн.'!J51</f>
        <v>154</v>
      </c>
      <c r="K51" s="130">
        <f>'Ув.о бюдж.ассигн.'!K51</f>
        <v>154</v>
      </c>
      <c r="L51" s="157">
        <f>SUM(I51:I55)</f>
        <v>550</v>
      </c>
    </row>
    <row r="52" spans="1:11" s="131" customFormat="1" ht="12.75">
      <c r="A52" s="140" t="s">
        <v>195</v>
      </c>
      <c r="B52" s="128" t="s">
        <v>10</v>
      </c>
      <c r="C52" s="128" t="s">
        <v>8</v>
      </c>
      <c r="D52" s="128" t="s">
        <v>16</v>
      </c>
      <c r="E52" s="488" t="s">
        <v>74</v>
      </c>
      <c r="F52" s="489"/>
      <c r="G52" s="128" t="s">
        <v>68</v>
      </c>
      <c r="H52" s="128" t="s">
        <v>183</v>
      </c>
      <c r="I52" s="130">
        <f>'Ув.о бюдж.ассигн.'!I52</f>
        <v>65</v>
      </c>
      <c r="J52" s="130">
        <f>'Ув.о бюдж.ассигн.'!J52</f>
        <v>65</v>
      </c>
      <c r="K52" s="130">
        <f>'Ув.о бюдж.ассигн.'!K52</f>
        <v>65</v>
      </c>
    </row>
    <row r="53" spans="1:11" s="131" customFormat="1" ht="12.75">
      <c r="A53" s="140" t="s">
        <v>181</v>
      </c>
      <c r="B53" s="128" t="s">
        <v>10</v>
      </c>
      <c r="C53" s="128" t="s">
        <v>8</v>
      </c>
      <c r="D53" s="128" t="s">
        <v>16</v>
      </c>
      <c r="E53" s="488" t="s">
        <v>74</v>
      </c>
      <c r="F53" s="489"/>
      <c r="G53" s="128" t="s">
        <v>68</v>
      </c>
      <c r="H53" s="128" t="s">
        <v>175</v>
      </c>
      <c r="I53" s="130">
        <f>'Ув.о бюдж.ассигн.'!I53</f>
        <v>274</v>
      </c>
      <c r="J53" s="130">
        <f>'Ув.о бюдж.ассигн.'!J53</f>
        <v>274</v>
      </c>
      <c r="K53" s="130">
        <f>'Ув.о бюдж.ассигн.'!K53</f>
        <v>274</v>
      </c>
    </row>
    <row r="54" spans="1:11" s="131" customFormat="1" ht="12.75">
      <c r="A54" s="140" t="s">
        <v>19</v>
      </c>
      <c r="B54" s="128" t="s">
        <v>10</v>
      </c>
      <c r="C54" s="128" t="s">
        <v>8</v>
      </c>
      <c r="D54" s="128" t="s">
        <v>16</v>
      </c>
      <c r="E54" s="488" t="s">
        <v>74</v>
      </c>
      <c r="F54" s="489"/>
      <c r="G54" s="128" t="s">
        <v>68</v>
      </c>
      <c r="H54" s="128" t="s">
        <v>20</v>
      </c>
      <c r="I54" s="130">
        <f>'Ув.о бюдж.ассигн.'!I54</f>
        <v>20</v>
      </c>
      <c r="J54" s="130">
        <f>'Ув.о бюдж.ассигн.'!J54</f>
        <v>20</v>
      </c>
      <c r="K54" s="130">
        <f>'Ув.о бюдж.ассигн.'!K54</f>
        <v>20</v>
      </c>
    </row>
    <row r="55" spans="1:11" s="131" customFormat="1" ht="22.5">
      <c r="A55" s="140" t="s">
        <v>196</v>
      </c>
      <c r="B55" s="128" t="s">
        <v>10</v>
      </c>
      <c r="C55" s="128" t="s">
        <v>8</v>
      </c>
      <c r="D55" s="128" t="s">
        <v>16</v>
      </c>
      <c r="E55" s="488" t="s">
        <v>74</v>
      </c>
      <c r="F55" s="489"/>
      <c r="G55" s="128" t="s">
        <v>68</v>
      </c>
      <c r="H55" s="128" t="s">
        <v>184</v>
      </c>
      <c r="I55" s="130">
        <f>'Ув.о бюдж.ассигн.'!I55</f>
        <v>37</v>
      </c>
      <c r="J55" s="130">
        <f>'Ув.о бюдж.ассигн.'!J55</f>
        <v>37</v>
      </c>
      <c r="K55" s="130">
        <f>'Ув.о бюдж.ассигн.'!K55</f>
        <v>37</v>
      </c>
    </row>
    <row r="56" spans="1:11" s="63" customFormat="1" ht="22.5">
      <c r="A56" s="56" t="s">
        <v>87</v>
      </c>
      <c r="B56" s="69" t="s">
        <v>10</v>
      </c>
      <c r="C56" s="69" t="s">
        <v>8</v>
      </c>
      <c r="D56" s="69" t="s">
        <v>16</v>
      </c>
      <c r="E56" s="429" t="s">
        <v>74</v>
      </c>
      <c r="F56" s="419"/>
      <c r="G56" s="66" t="s">
        <v>13</v>
      </c>
      <c r="H56" s="66"/>
      <c r="I56" s="97">
        <f>I57</f>
        <v>1762</v>
      </c>
      <c r="J56" s="97">
        <f>J57</f>
        <v>1812</v>
      </c>
      <c r="K56" s="97">
        <f>K57</f>
        <v>1812</v>
      </c>
    </row>
    <row r="57" spans="1:11" s="55" customFormat="1" ht="33.75">
      <c r="A57" s="56" t="s">
        <v>94</v>
      </c>
      <c r="B57" s="54" t="s">
        <v>10</v>
      </c>
      <c r="C57" s="54" t="s">
        <v>8</v>
      </c>
      <c r="D57" s="54" t="s">
        <v>16</v>
      </c>
      <c r="E57" s="403" t="s">
        <v>74</v>
      </c>
      <c r="F57" s="404"/>
      <c r="G57" s="54" t="s">
        <v>89</v>
      </c>
      <c r="H57" s="54"/>
      <c r="I57" s="98">
        <f>I58+I68</f>
        <v>1762</v>
      </c>
      <c r="J57" s="98">
        <f>J58+J68</f>
        <v>1812</v>
      </c>
      <c r="K57" s="98">
        <f>K58+K68</f>
        <v>1812</v>
      </c>
    </row>
    <row r="58" spans="1:11" s="55" customFormat="1" ht="36" customHeight="1">
      <c r="A58" s="56" t="s">
        <v>90</v>
      </c>
      <c r="B58" s="54" t="s">
        <v>10</v>
      </c>
      <c r="C58" s="54" t="s">
        <v>8</v>
      </c>
      <c r="D58" s="54" t="s">
        <v>16</v>
      </c>
      <c r="E58" s="403" t="s">
        <v>74</v>
      </c>
      <c r="F58" s="404"/>
      <c r="G58" s="54" t="s">
        <v>60</v>
      </c>
      <c r="H58" s="54"/>
      <c r="I58" s="98">
        <f>'пр 4'!H44</f>
        <v>1402</v>
      </c>
      <c r="J58" s="98">
        <f>'пр 4'!I44</f>
        <v>1452</v>
      </c>
      <c r="K58" s="98">
        <f>'пр 4'!J44</f>
        <v>1452</v>
      </c>
    </row>
    <row r="59" spans="1:12" s="131" customFormat="1" ht="16.5" customHeight="1">
      <c r="A59" s="138" t="s">
        <v>179</v>
      </c>
      <c r="B59" s="128" t="s">
        <v>10</v>
      </c>
      <c r="C59" s="128" t="s">
        <v>8</v>
      </c>
      <c r="D59" s="128" t="s">
        <v>16</v>
      </c>
      <c r="E59" s="488" t="s">
        <v>74</v>
      </c>
      <c r="F59" s="489"/>
      <c r="G59" s="128" t="s">
        <v>60</v>
      </c>
      <c r="H59" s="128" t="s">
        <v>177</v>
      </c>
      <c r="I59" s="130">
        <f>'Ув.о бюдж.ассигн.'!I59</f>
        <v>160</v>
      </c>
      <c r="J59" s="130">
        <f>'Ув.о бюдж.ассигн.'!J59</f>
        <v>160</v>
      </c>
      <c r="K59" s="130">
        <f>'Ув.о бюдж.ассигн.'!K59</f>
        <v>160</v>
      </c>
      <c r="L59" s="157"/>
    </row>
    <row r="60" spans="1:11" s="131" customFormat="1" ht="16.5" customHeight="1">
      <c r="A60" s="138" t="s">
        <v>197</v>
      </c>
      <c r="B60" s="128" t="s">
        <v>10</v>
      </c>
      <c r="C60" s="128" t="s">
        <v>8</v>
      </c>
      <c r="D60" s="128" t="s">
        <v>16</v>
      </c>
      <c r="E60" s="488" t="s">
        <v>74</v>
      </c>
      <c r="F60" s="489"/>
      <c r="G60" s="128" t="s">
        <v>60</v>
      </c>
      <c r="H60" s="128" t="s">
        <v>185</v>
      </c>
      <c r="I60" s="130">
        <f>'Ув.о бюдж.ассигн.'!I60</f>
        <v>100</v>
      </c>
      <c r="J60" s="130">
        <f>'Ув.о бюдж.ассигн.'!J60</f>
        <v>100</v>
      </c>
      <c r="K60" s="130">
        <f>'Ув.о бюдж.ассигн.'!K60</f>
        <v>100</v>
      </c>
    </row>
    <row r="61" spans="1:11" s="131" customFormat="1" ht="16.5" customHeight="1">
      <c r="A61" s="138" t="s">
        <v>195</v>
      </c>
      <c r="B61" s="128" t="s">
        <v>10</v>
      </c>
      <c r="C61" s="128" t="s">
        <v>8</v>
      </c>
      <c r="D61" s="128" t="s">
        <v>16</v>
      </c>
      <c r="E61" s="488" t="s">
        <v>74</v>
      </c>
      <c r="F61" s="489"/>
      <c r="G61" s="128" t="s">
        <v>60</v>
      </c>
      <c r="H61" s="128" t="s">
        <v>183</v>
      </c>
      <c r="I61" s="130">
        <f>'Ув.о бюдж.ассигн.'!I61</f>
        <v>152.78</v>
      </c>
      <c r="J61" s="130">
        <f>'Ув.о бюдж.ассигн.'!J61</f>
        <v>152.78</v>
      </c>
      <c r="K61" s="130">
        <f>'Ув.о бюдж.ассигн.'!K61</f>
        <v>152.78</v>
      </c>
    </row>
    <row r="62" spans="1:11" s="131" customFormat="1" ht="16.5" customHeight="1">
      <c r="A62" s="138" t="s">
        <v>181</v>
      </c>
      <c r="B62" s="128" t="s">
        <v>10</v>
      </c>
      <c r="C62" s="128" t="s">
        <v>8</v>
      </c>
      <c r="D62" s="128" t="s">
        <v>16</v>
      </c>
      <c r="E62" s="488" t="s">
        <v>74</v>
      </c>
      <c r="F62" s="489"/>
      <c r="G62" s="128" t="s">
        <v>60</v>
      </c>
      <c r="H62" s="128" t="s">
        <v>175</v>
      </c>
      <c r="I62" s="130">
        <f>'Ув.о бюдж.ассигн.'!I62</f>
        <v>756.68</v>
      </c>
      <c r="J62" s="130">
        <f>'Ув.о бюдж.ассигн.'!J62</f>
        <v>706.68</v>
      </c>
      <c r="K62" s="130">
        <f>'Ув.о бюдж.ассигн.'!K62</f>
        <v>706.68</v>
      </c>
    </row>
    <row r="63" spans="1:11" s="131" customFormat="1" ht="16.5" customHeight="1">
      <c r="A63" s="138" t="s">
        <v>19</v>
      </c>
      <c r="B63" s="128" t="s">
        <v>10</v>
      </c>
      <c r="C63" s="128" t="s">
        <v>8</v>
      </c>
      <c r="D63" s="128" t="s">
        <v>16</v>
      </c>
      <c r="E63" s="488" t="s">
        <v>74</v>
      </c>
      <c r="F63" s="489"/>
      <c r="G63" s="128" t="s">
        <v>60</v>
      </c>
      <c r="H63" s="128" t="s">
        <v>20</v>
      </c>
      <c r="I63" s="130">
        <f>'Ув.о бюдж.ассигн.'!I63</f>
        <v>0</v>
      </c>
      <c r="J63" s="130">
        <f>'Ув.о бюдж.ассигн.'!J63</f>
        <v>0</v>
      </c>
      <c r="K63" s="130">
        <f>'Ув.о бюдж.ассигн.'!K63</f>
        <v>0</v>
      </c>
    </row>
    <row r="64" spans="1:11" s="131" customFormat="1" ht="16.5" customHeight="1">
      <c r="A64" s="140" t="s">
        <v>198</v>
      </c>
      <c r="B64" s="128" t="s">
        <v>10</v>
      </c>
      <c r="C64" s="128" t="s">
        <v>8</v>
      </c>
      <c r="D64" s="128" t="s">
        <v>16</v>
      </c>
      <c r="E64" s="488" t="s">
        <v>74</v>
      </c>
      <c r="F64" s="489"/>
      <c r="G64" s="128" t="s">
        <v>60</v>
      </c>
      <c r="H64" s="128" t="s">
        <v>186</v>
      </c>
      <c r="I64" s="130">
        <f>'Ув.о бюдж.ассигн.'!I64</f>
        <v>250</v>
      </c>
      <c r="J64" s="130">
        <f>'Ув.о бюдж.ассигн.'!J64</f>
        <v>250</v>
      </c>
      <c r="K64" s="130">
        <f>'Ув.о бюдж.ассигн.'!K64</f>
        <v>250</v>
      </c>
    </row>
    <row r="65" spans="1:11" s="131" customFormat="1" ht="16.5" customHeight="1">
      <c r="A65" s="140" t="s">
        <v>199</v>
      </c>
      <c r="B65" s="128" t="s">
        <v>10</v>
      </c>
      <c r="C65" s="128" t="s">
        <v>8</v>
      </c>
      <c r="D65" s="128" t="s">
        <v>16</v>
      </c>
      <c r="E65" s="488" t="s">
        <v>74</v>
      </c>
      <c r="F65" s="489"/>
      <c r="G65" s="128" t="s">
        <v>60</v>
      </c>
      <c r="H65" s="128" t="s">
        <v>187</v>
      </c>
      <c r="I65" s="130">
        <f>'Ув.о бюдж.ассигн.'!I65</f>
        <v>20</v>
      </c>
      <c r="J65" s="130">
        <f>'Ув.о бюдж.ассигн.'!J65</f>
        <v>20</v>
      </c>
      <c r="K65" s="130">
        <f>'Ув.о бюдж.ассигн.'!K65</f>
        <v>20</v>
      </c>
    </row>
    <row r="66" spans="1:11" s="131" customFormat="1" ht="25.5" customHeight="1">
      <c r="A66" s="140" t="s">
        <v>196</v>
      </c>
      <c r="B66" s="128" t="s">
        <v>10</v>
      </c>
      <c r="C66" s="128" t="s">
        <v>8</v>
      </c>
      <c r="D66" s="128" t="s">
        <v>16</v>
      </c>
      <c r="E66" s="488" t="s">
        <v>74</v>
      </c>
      <c r="F66" s="489"/>
      <c r="G66" s="128" t="s">
        <v>60</v>
      </c>
      <c r="H66" s="128" t="s">
        <v>184</v>
      </c>
      <c r="I66" s="130">
        <f>'Ув.о бюдж.ассигн.'!I66</f>
        <v>30</v>
      </c>
      <c r="J66" s="130">
        <f>'Ув.о бюдж.ассигн.'!J66</f>
        <v>30</v>
      </c>
      <c r="K66" s="130">
        <f>'Ув.о бюдж.ассигн.'!K66</f>
        <v>30</v>
      </c>
    </row>
    <row r="67" spans="1:11" s="131" customFormat="1" ht="24.75" customHeight="1">
      <c r="A67" s="140" t="s">
        <v>200</v>
      </c>
      <c r="B67" s="128" t="s">
        <v>10</v>
      </c>
      <c r="C67" s="128" t="s">
        <v>8</v>
      </c>
      <c r="D67" s="128" t="s">
        <v>16</v>
      </c>
      <c r="E67" s="488" t="s">
        <v>74</v>
      </c>
      <c r="F67" s="489"/>
      <c r="G67" s="128" t="s">
        <v>60</v>
      </c>
      <c r="H67" s="128" t="s">
        <v>188</v>
      </c>
      <c r="I67" s="130">
        <f>'Ув.о бюдж.ассигн.'!I67</f>
        <v>30.54</v>
      </c>
      <c r="J67" s="130">
        <f>'Ув.о бюдж.ассигн.'!J67</f>
        <v>30.54</v>
      </c>
      <c r="K67" s="130">
        <f>'Ув.о бюдж.ассигн.'!K67</f>
        <v>30.54</v>
      </c>
    </row>
    <row r="68" spans="1:11" s="55" customFormat="1" ht="21" customHeight="1">
      <c r="A68" s="56" t="s">
        <v>145</v>
      </c>
      <c r="B68" s="54" t="s">
        <v>10</v>
      </c>
      <c r="C68" s="54" t="s">
        <v>8</v>
      </c>
      <c r="D68" s="54" t="s">
        <v>16</v>
      </c>
      <c r="E68" s="403" t="s">
        <v>74</v>
      </c>
      <c r="F68" s="404"/>
      <c r="G68" s="54" t="s">
        <v>144</v>
      </c>
      <c r="H68" s="54"/>
      <c r="I68" s="98">
        <f>'пр 4'!H45</f>
        <v>360</v>
      </c>
      <c r="J68" s="98">
        <f>'пр 4'!I45</f>
        <v>360</v>
      </c>
      <c r="K68" s="98">
        <f>'пр 4'!J45</f>
        <v>360</v>
      </c>
    </row>
    <row r="69" spans="1:11" s="131" customFormat="1" ht="21" customHeight="1">
      <c r="A69" s="138" t="s">
        <v>197</v>
      </c>
      <c r="B69" s="128" t="s">
        <v>10</v>
      </c>
      <c r="C69" s="128" t="s">
        <v>8</v>
      </c>
      <c r="D69" s="128" t="s">
        <v>16</v>
      </c>
      <c r="E69" s="488" t="s">
        <v>74</v>
      </c>
      <c r="F69" s="489"/>
      <c r="G69" s="128" t="s">
        <v>144</v>
      </c>
      <c r="H69" s="128" t="s">
        <v>185</v>
      </c>
      <c r="I69" s="130">
        <f>'Ув.о бюдж.ассигн.'!I69</f>
        <v>300</v>
      </c>
      <c r="J69" s="130">
        <f>'Ув.о бюдж.ассигн.'!J69</f>
        <v>300</v>
      </c>
      <c r="K69" s="130">
        <f>'Ув.о бюдж.ассигн.'!K69</f>
        <v>300</v>
      </c>
    </row>
    <row r="70" spans="1:11" s="40" customFormat="1" ht="21" customHeight="1">
      <c r="A70" s="70" t="s">
        <v>62</v>
      </c>
      <c r="B70" s="69" t="s">
        <v>10</v>
      </c>
      <c r="C70" s="69" t="s">
        <v>8</v>
      </c>
      <c r="D70" s="69" t="s">
        <v>16</v>
      </c>
      <c r="E70" s="410" t="s">
        <v>74</v>
      </c>
      <c r="F70" s="419"/>
      <c r="G70" s="71">
        <v>850</v>
      </c>
      <c r="H70" s="71"/>
      <c r="I70" s="97">
        <f>I71</f>
        <v>0</v>
      </c>
      <c r="J70" s="97">
        <f>J71</f>
        <v>0</v>
      </c>
      <c r="K70" s="97">
        <f>K71</f>
        <v>0</v>
      </c>
    </row>
    <row r="71" spans="1:11" ht="15" customHeight="1">
      <c r="A71" s="56" t="s">
        <v>63</v>
      </c>
      <c r="B71" s="54" t="s">
        <v>10</v>
      </c>
      <c r="C71" s="54" t="s">
        <v>8</v>
      </c>
      <c r="D71" s="54" t="s">
        <v>16</v>
      </c>
      <c r="E71" s="481" t="s">
        <v>74</v>
      </c>
      <c r="F71" s="482"/>
      <c r="G71" s="60">
        <v>852</v>
      </c>
      <c r="H71" s="60"/>
      <c r="I71" s="98">
        <f>'пр 4'!H48</f>
        <v>0</v>
      </c>
      <c r="J71" s="98">
        <f>'пр 4'!I48</f>
        <v>0</v>
      </c>
      <c r="K71" s="98">
        <f>'пр 4'!J48</f>
        <v>0</v>
      </c>
    </row>
    <row r="72" spans="1:11" s="139" customFormat="1" ht="15" customHeight="1">
      <c r="A72" s="138" t="s">
        <v>201</v>
      </c>
      <c r="B72" s="128" t="s">
        <v>10</v>
      </c>
      <c r="C72" s="128" t="s">
        <v>8</v>
      </c>
      <c r="D72" s="128" t="s">
        <v>16</v>
      </c>
      <c r="E72" s="490" t="s">
        <v>74</v>
      </c>
      <c r="F72" s="491"/>
      <c r="G72" s="129">
        <v>852</v>
      </c>
      <c r="H72" s="129">
        <v>291</v>
      </c>
      <c r="I72" s="130">
        <f>'Ув.о бюдж.ассигн.'!I72</f>
        <v>24</v>
      </c>
      <c r="J72" s="130">
        <f>'Ув.о бюдж.ассигн.'!J72</f>
        <v>20</v>
      </c>
      <c r="K72" s="130">
        <f>'Ув.о бюдж.ассигн.'!K72</f>
        <v>20</v>
      </c>
    </row>
    <row r="73" spans="1:11" ht="21.75" customHeight="1">
      <c r="A73" s="56" t="s">
        <v>149</v>
      </c>
      <c r="B73" s="54" t="s">
        <v>10</v>
      </c>
      <c r="C73" s="54" t="s">
        <v>8</v>
      </c>
      <c r="D73" s="54" t="s">
        <v>16</v>
      </c>
      <c r="E73" s="481" t="s">
        <v>74</v>
      </c>
      <c r="F73" s="482"/>
      <c r="G73" s="60">
        <v>853</v>
      </c>
      <c r="H73" s="60"/>
      <c r="I73" s="98">
        <f>'пр 4'!H49</f>
        <v>0</v>
      </c>
      <c r="J73" s="98">
        <f>'пр 4'!I49</f>
        <v>0</v>
      </c>
      <c r="K73" s="98">
        <f>'пр 4'!J49</f>
        <v>0</v>
      </c>
    </row>
    <row r="74" spans="1:11" s="139" customFormat="1" ht="21.75" customHeight="1">
      <c r="A74" s="138" t="s">
        <v>202</v>
      </c>
      <c r="B74" s="128" t="s">
        <v>10</v>
      </c>
      <c r="C74" s="128" t="s">
        <v>8</v>
      </c>
      <c r="D74" s="128" t="s">
        <v>16</v>
      </c>
      <c r="E74" s="490" t="s">
        <v>74</v>
      </c>
      <c r="F74" s="491"/>
      <c r="G74" s="129">
        <v>853</v>
      </c>
      <c r="H74" s="146">
        <v>292</v>
      </c>
      <c r="I74" s="130">
        <f>'Ув.о бюдж.ассигн.'!I74</f>
        <v>0</v>
      </c>
      <c r="J74" s="130">
        <f>'Ув.о бюдж.ассигн.'!J74</f>
        <v>0</v>
      </c>
      <c r="K74" s="130">
        <f>'Ув.о бюдж.ассигн.'!K74</f>
        <v>0</v>
      </c>
    </row>
    <row r="75" spans="1:11" s="139" customFormat="1" ht="21.75" customHeight="1">
      <c r="A75" s="138" t="s">
        <v>203</v>
      </c>
      <c r="B75" s="128" t="s">
        <v>10</v>
      </c>
      <c r="C75" s="128" t="s">
        <v>8</v>
      </c>
      <c r="D75" s="128" t="s">
        <v>16</v>
      </c>
      <c r="E75" s="490" t="s">
        <v>74</v>
      </c>
      <c r="F75" s="491"/>
      <c r="G75" s="129">
        <v>853</v>
      </c>
      <c r="H75" s="146">
        <v>295</v>
      </c>
      <c r="I75" s="130">
        <f>'Ув.о бюдж.ассигн.'!I75</f>
        <v>0</v>
      </c>
      <c r="J75" s="130">
        <f>'Ув.о бюдж.ассигн.'!J75</f>
        <v>0</v>
      </c>
      <c r="K75" s="130">
        <f>'Ув.о бюдж.ассигн.'!K75</f>
        <v>0</v>
      </c>
    </row>
    <row r="76" spans="1:11" s="139" customFormat="1" ht="21.75" customHeight="1">
      <c r="A76" s="138" t="s">
        <v>204</v>
      </c>
      <c r="B76" s="128" t="s">
        <v>10</v>
      </c>
      <c r="C76" s="128" t="s">
        <v>8</v>
      </c>
      <c r="D76" s="128" t="s">
        <v>16</v>
      </c>
      <c r="E76" s="490" t="s">
        <v>74</v>
      </c>
      <c r="F76" s="491"/>
      <c r="G76" s="129">
        <v>853</v>
      </c>
      <c r="H76" s="146">
        <v>296</v>
      </c>
      <c r="I76" s="130">
        <f>'Ув.о бюдж.ассигн.'!I76</f>
        <v>0</v>
      </c>
      <c r="J76" s="130">
        <f>'Ув.о бюдж.ассигн.'!J76</f>
        <v>0</v>
      </c>
      <c r="K76" s="130">
        <f>'Ув.о бюдж.ассигн.'!K76</f>
        <v>0</v>
      </c>
    </row>
    <row r="77" spans="1:11" s="139" customFormat="1" ht="21.75" customHeight="1">
      <c r="A77" s="138" t="s">
        <v>205</v>
      </c>
      <c r="B77" s="128" t="s">
        <v>10</v>
      </c>
      <c r="C77" s="128" t="s">
        <v>8</v>
      </c>
      <c r="D77" s="128" t="s">
        <v>16</v>
      </c>
      <c r="E77" s="490" t="s">
        <v>74</v>
      </c>
      <c r="F77" s="491"/>
      <c r="G77" s="129">
        <v>853</v>
      </c>
      <c r="H77" s="146">
        <v>297</v>
      </c>
      <c r="I77" s="130">
        <f>'Ув.о бюдж.ассигн.'!I77</f>
        <v>0</v>
      </c>
      <c r="J77" s="130">
        <f>'Ув.о бюдж.ассигн.'!J77</f>
        <v>0</v>
      </c>
      <c r="K77" s="130">
        <f>'Ув.о бюдж.ассигн.'!K77</f>
        <v>0</v>
      </c>
    </row>
    <row r="78" spans="1:11" ht="45">
      <c r="A78" s="70" t="s">
        <v>121</v>
      </c>
      <c r="B78" s="66" t="s">
        <v>10</v>
      </c>
      <c r="C78" s="66" t="s">
        <v>8</v>
      </c>
      <c r="D78" s="90" t="s">
        <v>16</v>
      </c>
      <c r="E78" s="410" t="s">
        <v>122</v>
      </c>
      <c r="F78" s="419"/>
      <c r="G78" s="91"/>
      <c r="H78" s="91"/>
      <c r="I78" s="94">
        <f>SUM(I79,I84)</f>
        <v>285.49415999999997</v>
      </c>
      <c r="J78" s="94">
        <f>SUM(J79,J84)</f>
        <v>285.49415999999997</v>
      </c>
      <c r="K78" s="94">
        <f>SUM(K79,K84)</f>
        <v>285.49415999999997</v>
      </c>
    </row>
    <row r="79" spans="1:11" s="46" customFormat="1" ht="33.75" customHeight="1">
      <c r="A79" s="64" t="s">
        <v>58</v>
      </c>
      <c r="B79" s="104" t="s">
        <v>10</v>
      </c>
      <c r="C79" s="104" t="s">
        <v>8</v>
      </c>
      <c r="D79" s="105" t="s">
        <v>16</v>
      </c>
      <c r="E79" s="415" t="s">
        <v>122</v>
      </c>
      <c r="F79" s="416"/>
      <c r="G79" s="106">
        <v>120</v>
      </c>
      <c r="H79" s="106"/>
      <c r="I79" s="107">
        <f>SUM(I80:I82)</f>
        <v>275.86616</v>
      </c>
      <c r="J79" s="107">
        <f>SUM(J80:J82)</f>
        <v>275.86616</v>
      </c>
      <c r="K79" s="107">
        <f>SUM(K80:K82)</f>
        <v>275.86616</v>
      </c>
    </row>
    <row r="80" spans="1:11" ht="28.5" customHeight="1">
      <c r="A80" s="56" t="s">
        <v>86</v>
      </c>
      <c r="B80" s="57" t="s">
        <v>10</v>
      </c>
      <c r="C80" s="57" t="s">
        <v>8</v>
      </c>
      <c r="D80" s="108" t="s">
        <v>16</v>
      </c>
      <c r="E80" s="413" t="s">
        <v>122</v>
      </c>
      <c r="F80" s="414"/>
      <c r="G80" s="91">
        <v>121</v>
      </c>
      <c r="H80" s="91"/>
      <c r="I80" s="102">
        <f>'пр 4'!H52</f>
        <v>136</v>
      </c>
      <c r="J80" s="102">
        <f>'пр 4'!I52</f>
        <v>136</v>
      </c>
      <c r="K80" s="102">
        <f>'пр 4'!J52</f>
        <v>136</v>
      </c>
    </row>
    <row r="81" spans="1:11" s="139" customFormat="1" ht="28.5" customHeight="1">
      <c r="A81" s="138" t="s">
        <v>180</v>
      </c>
      <c r="B81" s="141" t="s">
        <v>10</v>
      </c>
      <c r="C81" s="141" t="s">
        <v>8</v>
      </c>
      <c r="D81" s="145" t="s">
        <v>16</v>
      </c>
      <c r="E81" s="492" t="s">
        <v>122</v>
      </c>
      <c r="F81" s="493"/>
      <c r="G81" s="148">
        <v>121</v>
      </c>
      <c r="H81" s="148">
        <v>211</v>
      </c>
      <c r="I81" s="149">
        <f>'Ув.о бюдж.ассигн.'!I81</f>
        <v>98.79416</v>
      </c>
      <c r="J81" s="149">
        <f>'Ув.о бюдж.ассигн.'!J81</f>
        <v>98.79416</v>
      </c>
      <c r="K81" s="149">
        <f>'Ув.о бюдж.ассигн.'!K81</f>
        <v>98.79416</v>
      </c>
    </row>
    <row r="82" spans="1:11" ht="20.25" customHeight="1">
      <c r="A82" s="56" t="s">
        <v>15</v>
      </c>
      <c r="B82" s="57" t="s">
        <v>10</v>
      </c>
      <c r="C82" s="57" t="s">
        <v>8</v>
      </c>
      <c r="D82" s="108" t="s">
        <v>16</v>
      </c>
      <c r="E82" s="413" t="s">
        <v>122</v>
      </c>
      <c r="F82" s="414"/>
      <c r="G82" s="91">
        <v>129</v>
      </c>
      <c r="H82" s="91"/>
      <c r="I82" s="102">
        <f>'пр 4'!H53</f>
        <v>41.071999999999996</v>
      </c>
      <c r="J82" s="102">
        <f>'пр 4'!I53</f>
        <v>41.071999999999996</v>
      </c>
      <c r="K82" s="102">
        <f>'пр 4'!J53</f>
        <v>41.071999999999996</v>
      </c>
    </row>
    <row r="83" spans="1:11" s="139" customFormat="1" ht="20.25" customHeight="1">
      <c r="A83" s="138" t="s">
        <v>15</v>
      </c>
      <c r="B83" s="141" t="s">
        <v>10</v>
      </c>
      <c r="C83" s="141" t="s">
        <v>8</v>
      </c>
      <c r="D83" s="145" t="s">
        <v>16</v>
      </c>
      <c r="E83" s="492" t="s">
        <v>122</v>
      </c>
      <c r="F83" s="493"/>
      <c r="G83" s="148">
        <v>129</v>
      </c>
      <c r="H83" s="148">
        <v>213</v>
      </c>
      <c r="I83" s="149">
        <f>'Ув.о бюдж.ассигн.'!I83</f>
        <v>29.83584</v>
      </c>
      <c r="J83" s="149">
        <f>'Ув.о бюдж.ассигн.'!J83</f>
        <v>29.83584</v>
      </c>
      <c r="K83" s="149">
        <f>'Ув.о бюдж.ассигн.'!K83</f>
        <v>29.83584</v>
      </c>
    </row>
    <row r="84" spans="1:11" s="46" customFormat="1" ht="34.5" customHeight="1">
      <c r="A84" s="64" t="s">
        <v>94</v>
      </c>
      <c r="B84" s="104" t="s">
        <v>10</v>
      </c>
      <c r="C84" s="104" t="s">
        <v>8</v>
      </c>
      <c r="D84" s="105" t="s">
        <v>16</v>
      </c>
      <c r="E84" s="415" t="s">
        <v>122</v>
      </c>
      <c r="F84" s="416"/>
      <c r="G84" s="106">
        <v>200</v>
      </c>
      <c r="H84" s="106"/>
      <c r="I84" s="107">
        <f>SUM(I85)</f>
        <v>9.628</v>
      </c>
      <c r="J84" s="107">
        <f>SUM(J85)</f>
        <v>9.628</v>
      </c>
      <c r="K84" s="107">
        <f>SUM(K85)</f>
        <v>9.628</v>
      </c>
    </row>
    <row r="85" spans="1:11" ht="22.5" customHeight="1">
      <c r="A85" s="56" t="s">
        <v>90</v>
      </c>
      <c r="B85" s="57" t="s">
        <v>10</v>
      </c>
      <c r="C85" s="57" t="s">
        <v>8</v>
      </c>
      <c r="D85" s="108" t="s">
        <v>16</v>
      </c>
      <c r="E85" s="413" t="s">
        <v>122</v>
      </c>
      <c r="F85" s="414"/>
      <c r="G85" s="103">
        <v>244</v>
      </c>
      <c r="H85" s="103"/>
      <c r="I85" s="94">
        <f>'пр 4'!H55</f>
        <v>9.628</v>
      </c>
      <c r="J85" s="94">
        <f>'пр 4'!I55</f>
        <v>9.628</v>
      </c>
      <c r="K85" s="94">
        <f>'пр 4'!J55</f>
        <v>9.628</v>
      </c>
    </row>
    <row r="86" spans="1:11" s="139" customFormat="1" ht="20.25" customHeight="1">
      <c r="A86" s="138" t="s">
        <v>206</v>
      </c>
      <c r="B86" s="141" t="s">
        <v>10</v>
      </c>
      <c r="C86" s="141" t="s">
        <v>8</v>
      </c>
      <c r="D86" s="145" t="s">
        <v>16</v>
      </c>
      <c r="E86" s="492" t="s">
        <v>122</v>
      </c>
      <c r="F86" s="493"/>
      <c r="G86" s="146">
        <v>244</v>
      </c>
      <c r="H86" s="146">
        <v>346</v>
      </c>
      <c r="I86" s="147">
        <f>'Ув.о бюдж.ассигн.'!I86</f>
        <v>6.77</v>
      </c>
      <c r="J86" s="147">
        <f>'Ув.о бюдж.ассигн.'!J86</f>
        <v>6.77</v>
      </c>
      <c r="K86" s="147">
        <f>'Ув.о бюдж.ассигн.'!K86</f>
        <v>6.77</v>
      </c>
    </row>
    <row r="87" spans="1:11" ht="81.75" customHeight="1">
      <c r="A87" s="56" t="s">
        <v>91</v>
      </c>
      <c r="B87" s="66" t="s">
        <v>10</v>
      </c>
      <c r="C87" s="66" t="s">
        <v>8</v>
      </c>
      <c r="D87" s="90" t="s">
        <v>16</v>
      </c>
      <c r="E87" s="410" t="s">
        <v>92</v>
      </c>
      <c r="F87" s="419"/>
      <c r="G87" s="91">
        <v>200</v>
      </c>
      <c r="H87" s="91"/>
      <c r="I87" s="97">
        <f>I90</f>
        <v>0.7</v>
      </c>
      <c r="J87" s="97">
        <f>J90</f>
        <v>0.7</v>
      </c>
      <c r="K87" s="97">
        <f>K90</f>
        <v>0</v>
      </c>
    </row>
    <row r="88" spans="1:11" s="63" customFormat="1" ht="22.5">
      <c r="A88" s="56" t="s">
        <v>87</v>
      </c>
      <c r="B88" s="54" t="s">
        <v>10</v>
      </c>
      <c r="C88" s="54" t="s">
        <v>8</v>
      </c>
      <c r="D88" s="54" t="s">
        <v>16</v>
      </c>
      <c r="E88" s="403" t="s">
        <v>92</v>
      </c>
      <c r="F88" s="404"/>
      <c r="G88" s="57" t="s">
        <v>13</v>
      </c>
      <c r="H88" s="57"/>
      <c r="I88" s="98">
        <f>I90</f>
        <v>0.7</v>
      </c>
      <c r="J88" s="98">
        <f>J90</f>
        <v>0.7</v>
      </c>
      <c r="K88" s="98">
        <f>K90</f>
        <v>0</v>
      </c>
    </row>
    <row r="89" spans="1:11" s="55" customFormat="1" ht="33.75">
      <c r="A89" s="56" t="s">
        <v>88</v>
      </c>
      <c r="B89" s="54" t="s">
        <v>10</v>
      </c>
      <c r="C89" s="54" t="s">
        <v>8</v>
      </c>
      <c r="D89" s="54" t="s">
        <v>16</v>
      </c>
      <c r="E89" s="403" t="s">
        <v>92</v>
      </c>
      <c r="F89" s="404"/>
      <c r="G89" s="54" t="s">
        <v>89</v>
      </c>
      <c r="H89" s="54"/>
      <c r="I89" s="98">
        <f>I90</f>
        <v>0.7</v>
      </c>
      <c r="J89" s="98">
        <f>J90</f>
        <v>0.7</v>
      </c>
      <c r="K89" s="98">
        <f>K90</f>
        <v>0</v>
      </c>
    </row>
    <row r="90" spans="1:11" s="55" customFormat="1" ht="36" customHeight="1">
      <c r="A90" s="56" t="s">
        <v>90</v>
      </c>
      <c r="B90" s="54" t="s">
        <v>10</v>
      </c>
      <c r="C90" s="54" t="s">
        <v>8</v>
      </c>
      <c r="D90" s="54" t="s">
        <v>16</v>
      </c>
      <c r="E90" s="403" t="s">
        <v>92</v>
      </c>
      <c r="F90" s="404"/>
      <c r="G90" s="54" t="s">
        <v>60</v>
      </c>
      <c r="H90" s="54"/>
      <c r="I90" s="98">
        <f>'пр 4'!H59</f>
        <v>0.7</v>
      </c>
      <c r="J90" s="98">
        <f>'пр 4'!I59</f>
        <v>0.7</v>
      </c>
      <c r="K90" s="98">
        <f>'пр 4'!J59</f>
        <v>0</v>
      </c>
    </row>
    <row r="91" spans="1:11" s="131" customFormat="1" ht="23.25" customHeight="1">
      <c r="A91" s="138" t="s">
        <v>206</v>
      </c>
      <c r="B91" s="128" t="s">
        <v>10</v>
      </c>
      <c r="C91" s="128" t="s">
        <v>8</v>
      </c>
      <c r="D91" s="128" t="s">
        <v>16</v>
      </c>
      <c r="E91" s="488" t="s">
        <v>92</v>
      </c>
      <c r="F91" s="489"/>
      <c r="G91" s="128" t="s">
        <v>60</v>
      </c>
      <c r="H91" s="128" t="s">
        <v>184</v>
      </c>
      <c r="I91" s="130">
        <f>'Ув.о бюдж.ассигн.'!I91</f>
        <v>0.7</v>
      </c>
      <c r="J91" s="130">
        <f>'Ув.о бюдж.ассигн.'!J91</f>
        <v>0.7</v>
      </c>
      <c r="K91" s="130">
        <f>'Ув.о бюдж.ассигн.'!K91</f>
        <v>0.7</v>
      </c>
    </row>
    <row r="92" spans="1:11" s="63" customFormat="1" ht="25.5">
      <c r="A92" s="68" t="s">
        <v>41</v>
      </c>
      <c r="B92" s="69" t="s">
        <v>10</v>
      </c>
      <c r="C92" s="69" t="s">
        <v>8</v>
      </c>
      <c r="D92" s="69" t="s">
        <v>40</v>
      </c>
      <c r="E92" s="417" t="s">
        <v>80</v>
      </c>
      <c r="F92" s="418"/>
      <c r="G92" s="69"/>
      <c r="H92" s="69"/>
      <c r="I92" s="97">
        <f aca="true" t="shared" si="3" ref="I92:K93">I95</f>
        <v>0</v>
      </c>
      <c r="J92" s="97">
        <f t="shared" si="3"/>
        <v>0</v>
      </c>
      <c r="K92" s="97">
        <f t="shared" si="3"/>
        <v>0</v>
      </c>
    </row>
    <row r="93" spans="1:11" s="55" customFormat="1" ht="23.25" customHeight="1">
      <c r="A93" s="88" t="s">
        <v>79</v>
      </c>
      <c r="B93" s="6">
        <v>716</v>
      </c>
      <c r="C93" s="6" t="s">
        <v>8</v>
      </c>
      <c r="D93" s="6" t="s">
        <v>40</v>
      </c>
      <c r="E93" s="408" t="s">
        <v>81</v>
      </c>
      <c r="F93" s="407"/>
      <c r="G93" s="6" t="s">
        <v>61</v>
      </c>
      <c r="H93" s="6"/>
      <c r="I93" s="98">
        <f t="shared" si="3"/>
        <v>0</v>
      </c>
      <c r="J93" s="98">
        <f t="shared" si="3"/>
        <v>0</v>
      </c>
      <c r="K93" s="98">
        <f t="shared" si="3"/>
        <v>0</v>
      </c>
    </row>
    <row r="94" spans="1:11" s="55" customFormat="1" ht="36" customHeight="1">
      <c r="A94" s="88" t="s">
        <v>83</v>
      </c>
      <c r="B94" s="6">
        <v>716</v>
      </c>
      <c r="C94" s="6" t="s">
        <v>8</v>
      </c>
      <c r="D94" s="6" t="s">
        <v>40</v>
      </c>
      <c r="E94" s="408" t="s">
        <v>81</v>
      </c>
      <c r="F94" s="407"/>
      <c r="G94" s="6" t="s">
        <v>61</v>
      </c>
      <c r="H94" s="6"/>
      <c r="I94" s="98">
        <f>I96</f>
        <v>0</v>
      </c>
      <c r="J94" s="98">
        <f>J96</f>
        <v>0</v>
      </c>
      <c r="K94" s="98">
        <f>K96</f>
        <v>0</v>
      </c>
    </row>
    <row r="95" spans="1:11" s="55" customFormat="1" ht="24">
      <c r="A95" s="62" t="s">
        <v>71</v>
      </c>
      <c r="B95" s="54" t="s">
        <v>10</v>
      </c>
      <c r="C95" s="54" t="s">
        <v>8</v>
      </c>
      <c r="D95" s="54" t="s">
        <v>40</v>
      </c>
      <c r="E95" s="410" t="s">
        <v>93</v>
      </c>
      <c r="F95" s="419"/>
      <c r="G95" s="54" t="s">
        <v>61</v>
      </c>
      <c r="H95" s="54"/>
      <c r="I95" s="98">
        <f>I96</f>
        <v>0</v>
      </c>
      <c r="J95" s="98">
        <f aca="true" t="shared" si="4" ref="J95:K97">J96</f>
        <v>0</v>
      </c>
      <c r="K95" s="98">
        <f t="shared" si="4"/>
        <v>0</v>
      </c>
    </row>
    <row r="96" spans="1:11" ht="12.75">
      <c r="A96" s="62" t="s">
        <v>72</v>
      </c>
      <c r="B96" s="54" t="s">
        <v>10</v>
      </c>
      <c r="C96" s="54" t="s">
        <v>8</v>
      </c>
      <c r="D96" s="54" t="s">
        <v>40</v>
      </c>
      <c r="E96" s="413" t="s">
        <v>93</v>
      </c>
      <c r="F96" s="420"/>
      <c r="G96" s="54"/>
      <c r="H96" s="54"/>
      <c r="I96" s="98">
        <f>I97</f>
        <v>0</v>
      </c>
      <c r="J96" s="98">
        <f t="shared" si="4"/>
        <v>0</v>
      </c>
      <c r="K96" s="98">
        <f t="shared" si="4"/>
        <v>0</v>
      </c>
    </row>
    <row r="97" spans="1:11" ht="12.75">
      <c r="A97" s="62" t="s">
        <v>12</v>
      </c>
      <c r="B97" s="54" t="s">
        <v>10</v>
      </c>
      <c r="C97" s="54" t="s">
        <v>8</v>
      </c>
      <c r="D97" s="54" t="s">
        <v>40</v>
      </c>
      <c r="E97" s="413" t="s">
        <v>93</v>
      </c>
      <c r="F97" s="420"/>
      <c r="G97" s="54" t="s">
        <v>13</v>
      </c>
      <c r="H97" s="54"/>
      <c r="I97" s="98">
        <f>I98</f>
        <v>0</v>
      </c>
      <c r="J97" s="98">
        <f t="shared" si="4"/>
        <v>0</v>
      </c>
      <c r="K97" s="98">
        <f t="shared" si="4"/>
        <v>0</v>
      </c>
    </row>
    <row r="98" spans="1:11" ht="12.75">
      <c r="A98" s="62" t="s">
        <v>17</v>
      </c>
      <c r="B98" s="54" t="s">
        <v>10</v>
      </c>
      <c r="C98" s="54" t="s">
        <v>8</v>
      </c>
      <c r="D98" s="54" t="s">
        <v>40</v>
      </c>
      <c r="E98" s="433" t="s">
        <v>93</v>
      </c>
      <c r="F98" s="434"/>
      <c r="G98" s="54" t="s">
        <v>60</v>
      </c>
      <c r="H98" s="54"/>
      <c r="I98" s="98">
        <f>'пр 4'!H66</f>
        <v>0</v>
      </c>
      <c r="J98" s="98">
        <f>'пр 4'!I66</f>
        <v>0</v>
      </c>
      <c r="K98" s="98">
        <f>'пр 4'!J66</f>
        <v>0</v>
      </c>
    </row>
    <row r="99" spans="1:11" s="139" customFormat="1" ht="12.75" customHeight="1">
      <c r="A99" s="138" t="s">
        <v>205</v>
      </c>
      <c r="B99" s="128" t="s">
        <v>10</v>
      </c>
      <c r="C99" s="128" t="s">
        <v>8</v>
      </c>
      <c r="D99" s="128" t="s">
        <v>40</v>
      </c>
      <c r="E99" s="494" t="s">
        <v>93</v>
      </c>
      <c r="F99" s="491"/>
      <c r="G99" s="128" t="s">
        <v>60</v>
      </c>
      <c r="H99" s="144" t="s">
        <v>189</v>
      </c>
      <c r="I99" s="130">
        <f>'Ув.о бюдж.ассигн.'!I99</f>
        <v>763.5</v>
      </c>
      <c r="J99" s="130">
        <f>'Ув.о бюдж.ассигн.'!J99</f>
        <v>0</v>
      </c>
      <c r="K99" s="130">
        <f>'Ув.о бюдж.ассигн.'!K99</f>
        <v>0</v>
      </c>
    </row>
    <row r="100" spans="1:11" ht="12.75">
      <c r="A100" s="68" t="s">
        <v>24</v>
      </c>
      <c r="B100" s="69" t="s">
        <v>10</v>
      </c>
      <c r="C100" s="69" t="s">
        <v>8</v>
      </c>
      <c r="D100" s="125" t="s">
        <v>22</v>
      </c>
      <c r="E100" s="417" t="s">
        <v>80</v>
      </c>
      <c r="F100" s="418"/>
      <c r="G100" s="126" t="s">
        <v>61</v>
      </c>
      <c r="H100" s="126"/>
      <c r="I100" s="97">
        <f>I101</f>
        <v>100</v>
      </c>
      <c r="J100" s="97">
        <f>J101</f>
        <v>100</v>
      </c>
      <c r="K100" s="97">
        <f>K101</f>
        <v>100</v>
      </c>
    </row>
    <row r="101" spans="1:11" ht="12.75" customHeight="1">
      <c r="A101" s="88" t="s">
        <v>79</v>
      </c>
      <c r="B101" s="6">
        <v>716</v>
      </c>
      <c r="C101" s="6" t="s">
        <v>8</v>
      </c>
      <c r="D101" s="6" t="s">
        <v>22</v>
      </c>
      <c r="E101" s="400" t="s">
        <v>84</v>
      </c>
      <c r="F101" s="401"/>
      <c r="G101" s="6" t="s">
        <v>61</v>
      </c>
      <c r="H101" s="6"/>
      <c r="I101" s="98">
        <f>I104</f>
        <v>100</v>
      </c>
      <c r="J101" s="98">
        <f>J104</f>
        <v>100</v>
      </c>
      <c r="K101" s="98">
        <f>K104</f>
        <v>100</v>
      </c>
    </row>
    <row r="102" spans="1:11" ht="12.75" customHeight="1">
      <c r="A102" s="88" t="s">
        <v>83</v>
      </c>
      <c r="B102" s="6">
        <v>716</v>
      </c>
      <c r="C102" s="6" t="s">
        <v>8</v>
      </c>
      <c r="D102" s="6" t="s">
        <v>22</v>
      </c>
      <c r="E102" s="400" t="s">
        <v>84</v>
      </c>
      <c r="F102" s="401"/>
      <c r="G102" s="6" t="s">
        <v>61</v>
      </c>
      <c r="H102" s="6"/>
      <c r="I102" s="98">
        <f>I104</f>
        <v>100</v>
      </c>
      <c r="J102" s="98">
        <f>J104</f>
        <v>100</v>
      </c>
      <c r="K102" s="98">
        <f>K104</f>
        <v>100</v>
      </c>
    </row>
    <row r="103" spans="1:11" ht="12.75" customHeight="1">
      <c r="A103" s="72" t="s">
        <v>46</v>
      </c>
      <c r="B103" s="54" t="s">
        <v>10</v>
      </c>
      <c r="C103" s="54" t="s">
        <v>8</v>
      </c>
      <c r="D103" s="54" t="s">
        <v>22</v>
      </c>
      <c r="E103" s="400" t="s">
        <v>84</v>
      </c>
      <c r="F103" s="401"/>
      <c r="G103" s="54"/>
      <c r="H103" s="54"/>
      <c r="I103" s="98">
        <f aca="true" t="shared" si="5" ref="I103:K104">I104</f>
        <v>100</v>
      </c>
      <c r="J103" s="98">
        <f t="shared" si="5"/>
        <v>100</v>
      </c>
      <c r="K103" s="98">
        <f t="shared" si="5"/>
        <v>100</v>
      </c>
    </row>
    <row r="104" spans="1:11" ht="23.25" customHeight="1">
      <c r="A104" s="70" t="s">
        <v>48</v>
      </c>
      <c r="B104" s="54" t="s">
        <v>10</v>
      </c>
      <c r="C104" s="54" t="s">
        <v>8</v>
      </c>
      <c r="D104" s="54" t="s">
        <v>22</v>
      </c>
      <c r="E104" s="400" t="s">
        <v>95</v>
      </c>
      <c r="F104" s="401"/>
      <c r="G104" s="54" t="s">
        <v>64</v>
      </c>
      <c r="H104" s="54"/>
      <c r="I104" s="98">
        <f t="shared" si="5"/>
        <v>100</v>
      </c>
      <c r="J104" s="98">
        <f t="shared" si="5"/>
        <v>100</v>
      </c>
      <c r="K104" s="98">
        <f t="shared" si="5"/>
        <v>100</v>
      </c>
    </row>
    <row r="105" spans="1:11" ht="12.75">
      <c r="A105" s="56" t="s">
        <v>66</v>
      </c>
      <c r="B105" s="54" t="s">
        <v>10</v>
      </c>
      <c r="C105" s="54" t="s">
        <v>8</v>
      </c>
      <c r="D105" s="54" t="s">
        <v>22</v>
      </c>
      <c r="E105" s="400" t="s">
        <v>95</v>
      </c>
      <c r="F105" s="401"/>
      <c r="G105" s="54" t="s">
        <v>64</v>
      </c>
      <c r="H105" s="54"/>
      <c r="I105" s="98">
        <f>'пр 4'!H72</f>
        <v>100</v>
      </c>
      <c r="J105" s="98">
        <f>'пр 4'!I72</f>
        <v>100</v>
      </c>
      <c r="K105" s="98">
        <f>'пр 4'!J72</f>
        <v>100</v>
      </c>
    </row>
    <row r="106" spans="1:11" s="139" customFormat="1" ht="22.5">
      <c r="A106" s="138" t="s">
        <v>204</v>
      </c>
      <c r="B106" s="128" t="s">
        <v>10</v>
      </c>
      <c r="C106" s="128" t="s">
        <v>8</v>
      </c>
      <c r="D106" s="128" t="s">
        <v>22</v>
      </c>
      <c r="E106" s="495" t="s">
        <v>95</v>
      </c>
      <c r="F106" s="496"/>
      <c r="G106" s="128" t="s">
        <v>64</v>
      </c>
      <c r="H106" s="142" t="s">
        <v>190</v>
      </c>
      <c r="I106" s="130">
        <f>'Ув.о бюдж.ассигн.'!I106</f>
        <v>100</v>
      </c>
      <c r="J106" s="130">
        <f>'Ув.о бюдж.ассигн.'!J106</f>
        <v>100</v>
      </c>
      <c r="K106" s="130">
        <f>'Ув.о бюдж.ассигн.'!K106</f>
        <v>100</v>
      </c>
    </row>
    <row r="107" spans="1:11" ht="12.75">
      <c r="A107" s="73" t="s">
        <v>26</v>
      </c>
      <c r="B107" s="69" t="s">
        <v>10</v>
      </c>
      <c r="C107" s="74" t="s">
        <v>9</v>
      </c>
      <c r="D107" s="74"/>
      <c r="E107" s="417"/>
      <c r="F107" s="418"/>
      <c r="G107" s="87"/>
      <c r="H107" s="87"/>
      <c r="I107" s="97">
        <f>I108</f>
        <v>182.7</v>
      </c>
      <c r="J107" s="97">
        <f>J108</f>
        <v>189.50199999999998</v>
      </c>
      <c r="K107" s="97">
        <f>K108</f>
        <v>0</v>
      </c>
    </row>
    <row r="108" spans="1:11" ht="25.5">
      <c r="A108" s="76" t="s">
        <v>27</v>
      </c>
      <c r="B108" s="54" t="s">
        <v>10</v>
      </c>
      <c r="C108" s="59" t="s">
        <v>9</v>
      </c>
      <c r="D108" s="59" t="s">
        <v>28</v>
      </c>
      <c r="E108" s="400" t="s">
        <v>80</v>
      </c>
      <c r="F108" s="401"/>
      <c r="G108" s="87" t="s">
        <v>61</v>
      </c>
      <c r="H108" s="87"/>
      <c r="I108" s="98">
        <f>I110</f>
        <v>182.7</v>
      </c>
      <c r="J108" s="98">
        <f>J110</f>
        <v>189.50199999999998</v>
      </c>
      <c r="K108" s="98">
        <f>K110</f>
        <v>0</v>
      </c>
    </row>
    <row r="109" spans="1:11" ht="12.75" customHeight="1">
      <c r="A109" s="88" t="s">
        <v>79</v>
      </c>
      <c r="B109" s="6">
        <v>716</v>
      </c>
      <c r="C109" s="59" t="s">
        <v>9</v>
      </c>
      <c r="D109" s="59" t="s">
        <v>28</v>
      </c>
      <c r="E109" s="400" t="s">
        <v>96</v>
      </c>
      <c r="F109" s="401"/>
      <c r="G109" s="6" t="s">
        <v>61</v>
      </c>
      <c r="H109" s="6"/>
      <c r="I109" s="98">
        <f>I110</f>
        <v>182.7</v>
      </c>
      <c r="J109" s="98">
        <f>J110</f>
        <v>189.50199999999998</v>
      </c>
      <c r="K109" s="98">
        <f>K110</f>
        <v>0</v>
      </c>
    </row>
    <row r="110" spans="1:11" ht="37.5" customHeight="1">
      <c r="A110" s="77" t="s">
        <v>49</v>
      </c>
      <c r="B110" s="54" t="s">
        <v>10</v>
      </c>
      <c r="C110" s="59" t="s">
        <v>9</v>
      </c>
      <c r="D110" s="59" t="s">
        <v>28</v>
      </c>
      <c r="E110" s="400" t="s">
        <v>97</v>
      </c>
      <c r="F110" s="401"/>
      <c r="G110" s="87"/>
      <c r="H110" s="87"/>
      <c r="I110" s="98">
        <f>I111+I116</f>
        <v>182.7</v>
      </c>
      <c r="J110" s="98">
        <f>J111+J116</f>
        <v>189.50199999999998</v>
      </c>
      <c r="K110" s="98">
        <f>K111+K116</f>
        <v>0</v>
      </c>
    </row>
    <row r="111" spans="1:11" ht="22.5">
      <c r="A111" s="8" t="s">
        <v>85</v>
      </c>
      <c r="B111" s="5" t="s">
        <v>10</v>
      </c>
      <c r="C111" s="59" t="s">
        <v>9</v>
      </c>
      <c r="D111" s="59" t="s">
        <v>28</v>
      </c>
      <c r="E111" s="400" t="s">
        <v>97</v>
      </c>
      <c r="F111" s="401"/>
      <c r="G111" s="5" t="s">
        <v>78</v>
      </c>
      <c r="H111" s="5"/>
      <c r="I111" s="98">
        <f>I114+I112</f>
        <v>175.76999999999998</v>
      </c>
      <c r="J111" s="98">
        <f>J114+J112</f>
        <v>179.676</v>
      </c>
      <c r="K111" s="98">
        <f>K114+K112</f>
        <v>0</v>
      </c>
    </row>
    <row r="112" spans="1:11" ht="22.5">
      <c r="A112" s="56" t="s">
        <v>86</v>
      </c>
      <c r="B112" s="54" t="s">
        <v>10</v>
      </c>
      <c r="C112" s="59" t="s">
        <v>9</v>
      </c>
      <c r="D112" s="59" t="s">
        <v>28</v>
      </c>
      <c r="E112" s="400" t="s">
        <v>97</v>
      </c>
      <c r="F112" s="401"/>
      <c r="G112" s="54" t="s">
        <v>57</v>
      </c>
      <c r="H112" s="54"/>
      <c r="I112" s="98">
        <f>'пр 4'!H78</f>
        <v>135</v>
      </c>
      <c r="J112" s="98">
        <f>'пр 4'!I78</f>
        <v>138</v>
      </c>
      <c r="K112" s="98">
        <f>'пр 4'!J78</f>
        <v>0</v>
      </c>
    </row>
    <row r="113" spans="1:11" s="139" customFormat="1" ht="12.75">
      <c r="A113" s="138" t="s">
        <v>180</v>
      </c>
      <c r="B113" s="128" t="s">
        <v>10</v>
      </c>
      <c r="C113" s="128" t="s">
        <v>9</v>
      </c>
      <c r="D113" s="128" t="s">
        <v>28</v>
      </c>
      <c r="E113" s="495" t="s">
        <v>97</v>
      </c>
      <c r="F113" s="496"/>
      <c r="G113" s="128" t="s">
        <v>57</v>
      </c>
      <c r="H113" s="128" t="s">
        <v>173</v>
      </c>
      <c r="I113" s="130">
        <f>'Ув.о бюдж.ассигн.'!I113</f>
        <v>100</v>
      </c>
      <c r="J113" s="130">
        <f>'Ув.о бюдж.ассигн.'!J113</f>
        <v>100</v>
      </c>
      <c r="K113" s="130">
        <f>'Ув.о бюдж.ассигн.'!K113</f>
        <v>100</v>
      </c>
    </row>
    <row r="114" spans="1:11" ht="12.75">
      <c r="A114" s="56" t="s">
        <v>15</v>
      </c>
      <c r="B114" s="54" t="s">
        <v>10</v>
      </c>
      <c r="C114" s="59" t="s">
        <v>9</v>
      </c>
      <c r="D114" s="59" t="s">
        <v>28</v>
      </c>
      <c r="E114" s="400" t="s">
        <v>97</v>
      </c>
      <c r="F114" s="401"/>
      <c r="G114" s="54" t="s">
        <v>77</v>
      </c>
      <c r="H114" s="54"/>
      <c r="I114" s="98">
        <f>'пр 4'!H79</f>
        <v>40.769999999999996</v>
      </c>
      <c r="J114" s="98">
        <f>'пр 4'!I79</f>
        <v>41.676</v>
      </c>
      <c r="K114" s="98">
        <f>'пр 4'!J79</f>
        <v>0</v>
      </c>
    </row>
    <row r="115" spans="1:11" s="139" customFormat="1" ht="12.75">
      <c r="A115" s="138" t="s">
        <v>15</v>
      </c>
      <c r="B115" s="128" t="s">
        <v>10</v>
      </c>
      <c r="C115" s="128" t="s">
        <v>9</v>
      </c>
      <c r="D115" s="128" t="s">
        <v>28</v>
      </c>
      <c r="E115" s="495" t="s">
        <v>97</v>
      </c>
      <c r="F115" s="496"/>
      <c r="G115" s="128" t="s">
        <v>77</v>
      </c>
      <c r="H115" s="128" t="s">
        <v>174</v>
      </c>
      <c r="I115" s="130">
        <f>'Ув.о бюдж.ассигн.'!I115</f>
        <v>30.2</v>
      </c>
      <c r="J115" s="130">
        <f>'Ув.о бюдж.ассигн.'!J115</f>
        <v>30.2</v>
      </c>
      <c r="K115" s="130">
        <f>'Ув.о бюдж.ассигн.'!K115</f>
        <v>30.2</v>
      </c>
    </row>
    <row r="116" spans="1:11" ht="22.5" customHeight="1">
      <c r="A116" s="70" t="s">
        <v>87</v>
      </c>
      <c r="B116" s="69" t="s">
        <v>10</v>
      </c>
      <c r="C116" s="59" t="s">
        <v>9</v>
      </c>
      <c r="D116" s="59" t="s">
        <v>28</v>
      </c>
      <c r="E116" s="400" t="s">
        <v>97</v>
      </c>
      <c r="F116" s="402"/>
      <c r="G116" s="66" t="s">
        <v>13</v>
      </c>
      <c r="H116" s="66"/>
      <c r="I116" s="97">
        <f>I118</f>
        <v>6.93</v>
      </c>
      <c r="J116" s="97">
        <f>J118</f>
        <v>9.825999999999999</v>
      </c>
      <c r="K116" s="97">
        <f>K118</f>
        <v>0</v>
      </c>
    </row>
    <row r="117" spans="1:11" ht="33.75" customHeight="1">
      <c r="A117" s="56" t="s">
        <v>94</v>
      </c>
      <c r="B117" s="54" t="s">
        <v>10</v>
      </c>
      <c r="C117" s="59" t="s">
        <v>9</v>
      </c>
      <c r="D117" s="59" t="s">
        <v>28</v>
      </c>
      <c r="E117" s="400" t="s">
        <v>97</v>
      </c>
      <c r="F117" s="402"/>
      <c r="G117" s="54" t="s">
        <v>89</v>
      </c>
      <c r="H117" s="54"/>
      <c r="I117" s="98">
        <f>I118</f>
        <v>6.93</v>
      </c>
      <c r="J117" s="98">
        <f>J118</f>
        <v>9.825999999999999</v>
      </c>
      <c r="K117" s="98">
        <f>K118</f>
        <v>0</v>
      </c>
    </row>
    <row r="118" spans="1:11" ht="33.75">
      <c r="A118" s="56" t="s">
        <v>90</v>
      </c>
      <c r="B118" s="54" t="s">
        <v>10</v>
      </c>
      <c r="C118" s="59" t="s">
        <v>9</v>
      </c>
      <c r="D118" s="59" t="s">
        <v>28</v>
      </c>
      <c r="E118" s="400" t="s">
        <v>97</v>
      </c>
      <c r="F118" s="402"/>
      <c r="G118" s="54" t="s">
        <v>60</v>
      </c>
      <c r="H118" s="54"/>
      <c r="I118" s="98">
        <f>'пр 4'!H82</f>
        <v>6.93</v>
      </c>
      <c r="J118" s="98">
        <f>'пр 4'!I82</f>
        <v>9.825999999999999</v>
      </c>
      <c r="K118" s="98">
        <f>'пр 4'!J82</f>
        <v>0</v>
      </c>
    </row>
    <row r="119" spans="1:11" s="139" customFormat="1" ht="25.5" customHeight="1">
      <c r="A119" s="138" t="s">
        <v>206</v>
      </c>
      <c r="B119" s="128" t="s">
        <v>10</v>
      </c>
      <c r="C119" s="128" t="s">
        <v>9</v>
      </c>
      <c r="D119" s="128" t="s">
        <v>28</v>
      </c>
      <c r="E119" s="495" t="s">
        <v>97</v>
      </c>
      <c r="F119" s="497"/>
      <c r="G119" s="128" t="s">
        <v>60</v>
      </c>
      <c r="H119" s="142" t="s">
        <v>184</v>
      </c>
      <c r="I119" s="130">
        <f>'Ув.о бюдж.ассигн.'!I119</f>
        <v>7.1</v>
      </c>
      <c r="J119" s="130">
        <f>'Ув.о бюдж.ассигн.'!J119</f>
        <v>8.6</v>
      </c>
      <c r="K119" s="130">
        <f>'Ув.о бюдж.ассигн.'!K119</f>
        <v>14.3</v>
      </c>
    </row>
    <row r="120" spans="1:11" ht="12.75" customHeight="1">
      <c r="A120" s="73" t="s">
        <v>98</v>
      </c>
      <c r="B120" s="69" t="s">
        <v>10</v>
      </c>
      <c r="C120" s="74" t="s">
        <v>28</v>
      </c>
      <c r="D120" s="74"/>
      <c r="E120" s="417"/>
      <c r="F120" s="418"/>
      <c r="G120" s="87"/>
      <c r="H120" s="87"/>
      <c r="I120" s="97">
        <f>I121+I130</f>
        <v>600</v>
      </c>
      <c r="J120" s="97">
        <f>J121+J130</f>
        <v>650</v>
      </c>
      <c r="K120" s="97">
        <f>K121+K130</f>
        <v>650</v>
      </c>
    </row>
    <row r="121" spans="1:11" ht="51">
      <c r="A121" s="76" t="s">
        <v>50</v>
      </c>
      <c r="B121" s="66" t="s">
        <v>10</v>
      </c>
      <c r="C121" s="67" t="s">
        <v>28</v>
      </c>
      <c r="D121" s="67" t="s">
        <v>44</v>
      </c>
      <c r="E121" s="432" t="s">
        <v>80</v>
      </c>
      <c r="F121" s="418"/>
      <c r="G121" s="89" t="s">
        <v>61</v>
      </c>
      <c r="H121" s="89"/>
      <c r="I121" s="97">
        <f aca="true" t="shared" si="6" ref="I121:K127">I122</f>
        <v>100</v>
      </c>
      <c r="J121" s="97">
        <f t="shared" si="6"/>
        <v>50</v>
      </c>
      <c r="K121" s="97">
        <f t="shared" si="6"/>
        <v>50</v>
      </c>
    </row>
    <row r="122" spans="1:11" ht="25.5">
      <c r="A122" s="88" t="s">
        <v>79</v>
      </c>
      <c r="B122" s="6">
        <v>716</v>
      </c>
      <c r="C122" s="59" t="s">
        <v>28</v>
      </c>
      <c r="D122" s="59" t="s">
        <v>44</v>
      </c>
      <c r="E122" s="400" t="s">
        <v>84</v>
      </c>
      <c r="F122" s="401"/>
      <c r="G122" s="6" t="s">
        <v>61</v>
      </c>
      <c r="H122" s="6"/>
      <c r="I122" s="98">
        <f t="shared" si="6"/>
        <v>100</v>
      </c>
      <c r="J122" s="98">
        <f t="shared" si="6"/>
        <v>50</v>
      </c>
      <c r="K122" s="98">
        <f t="shared" si="6"/>
        <v>50</v>
      </c>
    </row>
    <row r="123" spans="1:11" ht="38.25">
      <c r="A123" s="88" t="s">
        <v>83</v>
      </c>
      <c r="B123" s="6">
        <v>716</v>
      </c>
      <c r="C123" s="59" t="s">
        <v>28</v>
      </c>
      <c r="D123" s="59" t="s">
        <v>44</v>
      </c>
      <c r="E123" s="400" t="s">
        <v>84</v>
      </c>
      <c r="F123" s="401"/>
      <c r="G123" s="6" t="s">
        <v>61</v>
      </c>
      <c r="H123" s="6"/>
      <c r="I123" s="98">
        <f t="shared" si="6"/>
        <v>100</v>
      </c>
      <c r="J123" s="98">
        <f t="shared" si="6"/>
        <v>50</v>
      </c>
      <c r="K123" s="98">
        <f t="shared" si="6"/>
        <v>50</v>
      </c>
    </row>
    <row r="124" spans="1:11" ht="38.25">
      <c r="A124" s="26" t="s">
        <v>46</v>
      </c>
      <c r="B124" s="6">
        <v>716</v>
      </c>
      <c r="C124" s="59" t="s">
        <v>28</v>
      </c>
      <c r="D124" s="59" t="s">
        <v>44</v>
      </c>
      <c r="E124" s="400" t="s">
        <v>84</v>
      </c>
      <c r="F124" s="401"/>
      <c r="G124" s="6" t="s">
        <v>61</v>
      </c>
      <c r="H124" s="6"/>
      <c r="I124" s="98">
        <f>I125</f>
        <v>100</v>
      </c>
      <c r="J124" s="98">
        <f t="shared" si="6"/>
        <v>50</v>
      </c>
      <c r="K124" s="98">
        <f t="shared" si="6"/>
        <v>50</v>
      </c>
    </row>
    <row r="125" spans="1:11" ht="22.5">
      <c r="A125" s="8" t="s">
        <v>139</v>
      </c>
      <c r="B125" s="6">
        <v>716</v>
      </c>
      <c r="C125" s="59" t="s">
        <v>28</v>
      </c>
      <c r="D125" s="59" t="s">
        <v>44</v>
      </c>
      <c r="E125" s="400" t="s">
        <v>99</v>
      </c>
      <c r="F125" s="401"/>
      <c r="G125" s="6" t="s">
        <v>61</v>
      </c>
      <c r="H125" s="6"/>
      <c r="I125" s="98">
        <f t="shared" si="6"/>
        <v>100</v>
      </c>
      <c r="J125" s="98">
        <f t="shared" si="6"/>
        <v>50</v>
      </c>
      <c r="K125" s="98">
        <f t="shared" si="6"/>
        <v>50</v>
      </c>
    </row>
    <row r="126" spans="1:11" ht="27" customHeight="1">
      <c r="A126" s="70" t="s">
        <v>87</v>
      </c>
      <c r="B126" s="69" t="s">
        <v>10</v>
      </c>
      <c r="C126" s="59" t="s">
        <v>28</v>
      </c>
      <c r="D126" s="59" t="s">
        <v>44</v>
      </c>
      <c r="E126" s="400" t="s">
        <v>99</v>
      </c>
      <c r="F126" s="401"/>
      <c r="G126" s="66" t="s">
        <v>13</v>
      </c>
      <c r="H126" s="66"/>
      <c r="I126" s="97">
        <f t="shared" si="6"/>
        <v>100</v>
      </c>
      <c r="J126" s="97">
        <f t="shared" si="6"/>
        <v>50</v>
      </c>
      <c r="K126" s="97">
        <f t="shared" si="6"/>
        <v>50</v>
      </c>
    </row>
    <row r="127" spans="1:11" ht="33.75">
      <c r="A127" s="56" t="s">
        <v>94</v>
      </c>
      <c r="B127" s="54" t="s">
        <v>10</v>
      </c>
      <c r="C127" s="59" t="s">
        <v>28</v>
      </c>
      <c r="D127" s="59" t="s">
        <v>44</v>
      </c>
      <c r="E127" s="400" t="s">
        <v>99</v>
      </c>
      <c r="F127" s="401"/>
      <c r="G127" s="54" t="s">
        <v>89</v>
      </c>
      <c r="H127" s="54"/>
      <c r="I127" s="98">
        <f t="shared" si="6"/>
        <v>100</v>
      </c>
      <c r="J127" s="98">
        <f t="shared" si="6"/>
        <v>50</v>
      </c>
      <c r="K127" s="98">
        <f t="shared" si="6"/>
        <v>50</v>
      </c>
    </row>
    <row r="128" spans="1:11" ht="33.75">
      <c r="A128" s="56" t="s">
        <v>90</v>
      </c>
      <c r="B128" s="54" t="s">
        <v>10</v>
      </c>
      <c r="C128" s="59" t="s">
        <v>28</v>
      </c>
      <c r="D128" s="59" t="s">
        <v>44</v>
      </c>
      <c r="E128" s="400" t="s">
        <v>99</v>
      </c>
      <c r="F128" s="401"/>
      <c r="G128" s="54" t="s">
        <v>60</v>
      </c>
      <c r="H128" s="54"/>
      <c r="I128" s="98">
        <f>'пр 4'!H91</f>
        <v>100</v>
      </c>
      <c r="J128" s="98">
        <f>'пр 4'!I91</f>
        <v>50</v>
      </c>
      <c r="K128" s="98">
        <f>'пр 4'!J91</f>
        <v>50</v>
      </c>
    </row>
    <row r="129" spans="1:11" s="139" customFormat="1" ht="12.75">
      <c r="A129" s="138" t="s">
        <v>181</v>
      </c>
      <c r="B129" s="128" t="s">
        <v>10</v>
      </c>
      <c r="C129" s="128" t="s">
        <v>28</v>
      </c>
      <c r="D129" s="128" t="s">
        <v>44</v>
      </c>
      <c r="E129" s="495" t="s">
        <v>99</v>
      </c>
      <c r="F129" s="496"/>
      <c r="G129" s="128" t="s">
        <v>60</v>
      </c>
      <c r="H129" s="142" t="s">
        <v>175</v>
      </c>
      <c r="I129" s="130">
        <f>'Ув.о бюдж.ассигн.'!I129</f>
        <v>50</v>
      </c>
      <c r="J129" s="130">
        <f>'Ув.о бюдж.ассигн.'!J129</f>
        <v>50</v>
      </c>
      <c r="K129" s="130">
        <f>'Ув.о бюдж.ассигн.'!K129</f>
        <v>50</v>
      </c>
    </row>
    <row r="130" spans="1:11" ht="12.75">
      <c r="A130" s="76" t="s">
        <v>52</v>
      </c>
      <c r="B130" s="66" t="s">
        <v>10</v>
      </c>
      <c r="C130" s="67" t="s">
        <v>28</v>
      </c>
      <c r="D130" s="67" t="s">
        <v>51</v>
      </c>
      <c r="E130" s="432" t="s">
        <v>80</v>
      </c>
      <c r="F130" s="418"/>
      <c r="G130" s="89" t="s">
        <v>61</v>
      </c>
      <c r="H130" s="89"/>
      <c r="I130" s="97">
        <f aca="true" t="shared" si="7" ref="I130:K136">I131</f>
        <v>500</v>
      </c>
      <c r="J130" s="97">
        <f t="shared" si="7"/>
        <v>600</v>
      </c>
      <c r="K130" s="97">
        <f t="shared" si="7"/>
        <v>600</v>
      </c>
    </row>
    <row r="131" spans="1:11" ht="25.5">
      <c r="A131" s="88" t="s">
        <v>79</v>
      </c>
      <c r="B131" s="6">
        <v>716</v>
      </c>
      <c r="C131" s="67" t="s">
        <v>28</v>
      </c>
      <c r="D131" s="67" t="s">
        <v>51</v>
      </c>
      <c r="E131" s="400" t="s">
        <v>84</v>
      </c>
      <c r="F131" s="401"/>
      <c r="G131" s="6" t="s">
        <v>61</v>
      </c>
      <c r="H131" s="6"/>
      <c r="I131" s="98">
        <f t="shared" si="7"/>
        <v>500</v>
      </c>
      <c r="J131" s="98">
        <f t="shared" si="7"/>
        <v>600</v>
      </c>
      <c r="K131" s="98">
        <f t="shared" si="7"/>
        <v>600</v>
      </c>
    </row>
    <row r="132" spans="1:11" ht="36.75" customHeight="1">
      <c r="A132" s="88" t="s">
        <v>83</v>
      </c>
      <c r="B132" s="6">
        <v>716</v>
      </c>
      <c r="C132" s="67" t="s">
        <v>28</v>
      </c>
      <c r="D132" s="67" t="s">
        <v>51</v>
      </c>
      <c r="E132" s="400" t="s">
        <v>84</v>
      </c>
      <c r="F132" s="401"/>
      <c r="G132" s="6" t="s">
        <v>61</v>
      </c>
      <c r="H132" s="6"/>
      <c r="I132" s="98">
        <f t="shared" si="7"/>
        <v>500</v>
      </c>
      <c r="J132" s="98">
        <f t="shared" si="7"/>
        <v>600</v>
      </c>
      <c r="K132" s="98">
        <f t="shared" si="7"/>
        <v>600</v>
      </c>
    </row>
    <row r="133" spans="1:11" ht="40.5" customHeight="1">
      <c r="A133" s="26" t="s">
        <v>46</v>
      </c>
      <c r="B133" s="6">
        <v>716</v>
      </c>
      <c r="C133" s="67" t="s">
        <v>28</v>
      </c>
      <c r="D133" s="67" t="s">
        <v>51</v>
      </c>
      <c r="E133" s="400" t="s">
        <v>84</v>
      </c>
      <c r="F133" s="401"/>
      <c r="G133" s="6" t="s">
        <v>61</v>
      </c>
      <c r="H133" s="6"/>
      <c r="I133" s="98">
        <f t="shared" si="7"/>
        <v>500</v>
      </c>
      <c r="J133" s="98">
        <f t="shared" si="7"/>
        <v>600</v>
      </c>
      <c r="K133" s="98">
        <f t="shared" si="7"/>
        <v>600</v>
      </c>
    </row>
    <row r="134" spans="1:11" ht="33.75">
      <c r="A134" s="8" t="s">
        <v>138</v>
      </c>
      <c r="B134" s="6">
        <v>716</v>
      </c>
      <c r="C134" s="67" t="s">
        <v>28</v>
      </c>
      <c r="D134" s="67" t="s">
        <v>51</v>
      </c>
      <c r="E134" s="400" t="s">
        <v>100</v>
      </c>
      <c r="F134" s="401"/>
      <c r="G134" s="6" t="s">
        <v>61</v>
      </c>
      <c r="H134" s="6"/>
      <c r="I134" s="98">
        <f t="shared" si="7"/>
        <v>500</v>
      </c>
      <c r="J134" s="98">
        <f t="shared" si="7"/>
        <v>600</v>
      </c>
      <c r="K134" s="98">
        <f t="shared" si="7"/>
        <v>600</v>
      </c>
    </row>
    <row r="135" spans="1:11" ht="22.5">
      <c r="A135" s="70" t="s">
        <v>87</v>
      </c>
      <c r="B135" s="69" t="s">
        <v>10</v>
      </c>
      <c r="C135" s="67" t="s">
        <v>28</v>
      </c>
      <c r="D135" s="67" t="s">
        <v>51</v>
      </c>
      <c r="E135" s="400" t="s">
        <v>100</v>
      </c>
      <c r="F135" s="401"/>
      <c r="G135" s="66" t="s">
        <v>13</v>
      </c>
      <c r="H135" s="66"/>
      <c r="I135" s="97">
        <f t="shared" si="7"/>
        <v>500</v>
      </c>
      <c r="J135" s="97">
        <f t="shared" si="7"/>
        <v>600</v>
      </c>
      <c r="K135" s="97">
        <f t="shared" si="7"/>
        <v>600</v>
      </c>
    </row>
    <row r="136" spans="1:11" ht="33.75">
      <c r="A136" s="56" t="s">
        <v>94</v>
      </c>
      <c r="B136" s="54" t="s">
        <v>10</v>
      </c>
      <c r="C136" s="67" t="s">
        <v>28</v>
      </c>
      <c r="D136" s="67" t="s">
        <v>51</v>
      </c>
      <c r="E136" s="400" t="s">
        <v>100</v>
      </c>
      <c r="F136" s="401"/>
      <c r="G136" s="54" t="s">
        <v>89</v>
      </c>
      <c r="H136" s="54"/>
      <c r="I136" s="98">
        <f t="shared" si="7"/>
        <v>500</v>
      </c>
      <c r="J136" s="98">
        <f t="shared" si="7"/>
        <v>600</v>
      </c>
      <c r="K136" s="98">
        <f t="shared" si="7"/>
        <v>600</v>
      </c>
    </row>
    <row r="137" spans="1:11" ht="33.75">
      <c r="A137" s="56" t="s">
        <v>90</v>
      </c>
      <c r="B137" s="54" t="s">
        <v>10</v>
      </c>
      <c r="C137" s="67" t="s">
        <v>28</v>
      </c>
      <c r="D137" s="67" t="s">
        <v>51</v>
      </c>
      <c r="E137" s="400" t="s">
        <v>100</v>
      </c>
      <c r="F137" s="401"/>
      <c r="G137" s="54" t="s">
        <v>60</v>
      </c>
      <c r="H137" s="54"/>
      <c r="I137" s="98">
        <f>'пр 4'!H99</f>
        <v>500</v>
      </c>
      <c r="J137" s="98">
        <f>'пр 4'!I99</f>
        <v>600</v>
      </c>
      <c r="K137" s="98">
        <f>'пр 4'!J99</f>
        <v>600</v>
      </c>
    </row>
    <row r="138" spans="1:11" s="139" customFormat="1" ht="12.75">
      <c r="A138" s="138" t="s">
        <v>181</v>
      </c>
      <c r="B138" s="128" t="s">
        <v>10</v>
      </c>
      <c r="C138" s="133" t="s">
        <v>28</v>
      </c>
      <c r="D138" s="133" t="s">
        <v>51</v>
      </c>
      <c r="E138" s="495" t="s">
        <v>100</v>
      </c>
      <c r="F138" s="496"/>
      <c r="G138" s="128" t="s">
        <v>60</v>
      </c>
      <c r="H138" s="128" t="s">
        <v>175</v>
      </c>
      <c r="I138" s="130">
        <f>'Ув.о бюдж.ассигн.'!I138</f>
        <v>50</v>
      </c>
      <c r="J138" s="130">
        <f>'Ув.о бюдж.ассигн.'!J138</f>
        <v>50</v>
      </c>
      <c r="K138" s="130">
        <f>'Ув.о бюдж.ассигн.'!K138</f>
        <v>50</v>
      </c>
    </row>
    <row r="139" spans="1:11" ht="12.75">
      <c r="A139" s="73" t="s">
        <v>45</v>
      </c>
      <c r="B139" s="79" t="s">
        <v>10</v>
      </c>
      <c r="C139" s="79" t="s">
        <v>16</v>
      </c>
      <c r="D139" s="80"/>
      <c r="E139" s="400"/>
      <c r="F139" s="401"/>
      <c r="G139" s="59"/>
      <c r="H139" s="59"/>
      <c r="I139" s="97">
        <f>I141+I148</f>
        <v>36600</v>
      </c>
      <c r="J139" s="97">
        <f>J141+J148</f>
        <v>36600</v>
      </c>
      <c r="K139" s="97">
        <f>K141+K148</f>
        <v>22579.68</v>
      </c>
    </row>
    <row r="140" spans="1:11" ht="25.5">
      <c r="A140" s="88" t="s">
        <v>101</v>
      </c>
      <c r="B140" s="6">
        <v>716</v>
      </c>
      <c r="C140" s="80" t="s">
        <v>16</v>
      </c>
      <c r="D140" s="80" t="s">
        <v>44</v>
      </c>
      <c r="E140" s="400" t="s">
        <v>102</v>
      </c>
      <c r="F140" s="401"/>
      <c r="G140" s="6" t="s">
        <v>61</v>
      </c>
      <c r="H140" s="6"/>
      <c r="I140" s="98">
        <f>I141</f>
        <v>36600</v>
      </c>
      <c r="J140" s="98">
        <f aca="true" t="shared" si="8" ref="J140:K142">J141</f>
        <v>36600</v>
      </c>
      <c r="K140" s="98">
        <f t="shared" si="8"/>
        <v>22579.68</v>
      </c>
    </row>
    <row r="141" spans="1:11" ht="89.25">
      <c r="A141" s="73" t="s">
        <v>70</v>
      </c>
      <c r="B141" s="65" t="s">
        <v>10</v>
      </c>
      <c r="C141" s="83" t="s">
        <v>16</v>
      </c>
      <c r="D141" s="83" t="s">
        <v>44</v>
      </c>
      <c r="E141" s="400" t="s">
        <v>102</v>
      </c>
      <c r="F141" s="401"/>
      <c r="G141" s="83"/>
      <c r="H141" s="83"/>
      <c r="I141" s="99">
        <f>I142</f>
        <v>36600</v>
      </c>
      <c r="J141" s="99">
        <f t="shared" si="8"/>
        <v>36600</v>
      </c>
      <c r="K141" s="99">
        <f t="shared" si="8"/>
        <v>22579.68</v>
      </c>
    </row>
    <row r="142" spans="1:11" ht="127.5">
      <c r="A142" s="84" t="s">
        <v>56</v>
      </c>
      <c r="B142" s="57" t="s">
        <v>10</v>
      </c>
      <c r="C142" s="58" t="s">
        <v>16</v>
      </c>
      <c r="D142" s="58" t="s">
        <v>44</v>
      </c>
      <c r="E142" s="400" t="s">
        <v>103</v>
      </c>
      <c r="F142" s="402"/>
      <c r="G142" s="83"/>
      <c r="H142" s="83"/>
      <c r="I142" s="98">
        <f>I143</f>
        <v>36600</v>
      </c>
      <c r="J142" s="98">
        <f t="shared" si="8"/>
        <v>36600</v>
      </c>
      <c r="K142" s="98">
        <f t="shared" si="8"/>
        <v>22579.68</v>
      </c>
    </row>
    <row r="143" spans="1:11" ht="21.75" customHeight="1">
      <c r="A143" s="70" t="s">
        <v>87</v>
      </c>
      <c r="B143" s="54" t="s">
        <v>10</v>
      </c>
      <c r="C143" s="59" t="s">
        <v>16</v>
      </c>
      <c r="D143" s="59" t="s">
        <v>44</v>
      </c>
      <c r="E143" s="400" t="s">
        <v>103</v>
      </c>
      <c r="F143" s="402"/>
      <c r="G143" s="59"/>
      <c r="H143" s="59"/>
      <c r="I143" s="98">
        <f>SUM(I144)</f>
        <v>36600</v>
      </c>
      <c r="J143" s="98">
        <f>SUM(J144)</f>
        <v>36600</v>
      </c>
      <c r="K143" s="98">
        <f>SUM(K144)</f>
        <v>22579.68</v>
      </c>
    </row>
    <row r="144" spans="1:11" ht="40.5" customHeight="1">
      <c r="A144" s="56" t="s">
        <v>94</v>
      </c>
      <c r="B144" s="54" t="s">
        <v>10</v>
      </c>
      <c r="C144" s="59" t="s">
        <v>16</v>
      </c>
      <c r="D144" s="59" t="s">
        <v>44</v>
      </c>
      <c r="E144" s="400" t="s">
        <v>103</v>
      </c>
      <c r="F144" s="402"/>
      <c r="G144" s="66" t="s">
        <v>13</v>
      </c>
      <c r="H144" s="66"/>
      <c r="I144" s="98">
        <f aca="true" t="shared" si="9" ref="I144:K145">I145</f>
        <v>36600</v>
      </c>
      <c r="J144" s="98">
        <f t="shared" si="9"/>
        <v>36600</v>
      </c>
      <c r="K144" s="98">
        <f t="shared" si="9"/>
        <v>22579.68</v>
      </c>
    </row>
    <row r="145" spans="1:11" s="46" customFormat="1" ht="34.5" customHeight="1">
      <c r="A145" s="56" t="s">
        <v>90</v>
      </c>
      <c r="B145" s="54" t="s">
        <v>10</v>
      </c>
      <c r="C145" s="59" t="s">
        <v>16</v>
      </c>
      <c r="D145" s="59" t="s">
        <v>44</v>
      </c>
      <c r="E145" s="400" t="s">
        <v>103</v>
      </c>
      <c r="F145" s="402"/>
      <c r="G145" s="54" t="s">
        <v>89</v>
      </c>
      <c r="H145" s="54"/>
      <c r="I145" s="98">
        <f t="shared" si="9"/>
        <v>36600</v>
      </c>
      <c r="J145" s="98">
        <f t="shared" si="9"/>
        <v>36600</v>
      </c>
      <c r="K145" s="98">
        <f t="shared" si="9"/>
        <v>22579.68</v>
      </c>
    </row>
    <row r="146" spans="1:11" s="46" customFormat="1" ht="34.5" customHeight="1">
      <c r="A146" s="56" t="s">
        <v>90</v>
      </c>
      <c r="B146" s="54" t="s">
        <v>10</v>
      </c>
      <c r="C146" s="59" t="s">
        <v>16</v>
      </c>
      <c r="D146" s="59" t="s">
        <v>44</v>
      </c>
      <c r="E146" s="400" t="s">
        <v>103</v>
      </c>
      <c r="F146" s="402"/>
      <c r="G146" s="54" t="s">
        <v>60</v>
      </c>
      <c r="H146" s="54"/>
      <c r="I146" s="98">
        <f>'пр 4'!H107</f>
        <v>36600</v>
      </c>
      <c r="J146" s="98">
        <f>'пр 4'!I107</f>
        <v>36600</v>
      </c>
      <c r="K146" s="98">
        <f>'пр 4'!J107</f>
        <v>22579.68</v>
      </c>
    </row>
    <row r="147" spans="1:11" s="143" customFormat="1" ht="19.5" customHeight="1">
      <c r="A147" s="138" t="s">
        <v>195</v>
      </c>
      <c r="B147" s="128" t="s">
        <v>10</v>
      </c>
      <c r="C147" s="128" t="s">
        <v>16</v>
      </c>
      <c r="D147" s="128" t="s">
        <v>44</v>
      </c>
      <c r="E147" s="495" t="s">
        <v>103</v>
      </c>
      <c r="F147" s="497"/>
      <c r="G147" s="128" t="s">
        <v>60</v>
      </c>
      <c r="H147" s="128" t="s">
        <v>183</v>
      </c>
      <c r="I147" s="130">
        <f>'Ув.о бюдж.ассигн.'!I147</f>
        <v>1334.7</v>
      </c>
      <c r="J147" s="130">
        <f>'Ув.о бюдж.ассигн.'!J147</f>
        <v>1388.9</v>
      </c>
      <c r="K147" s="130">
        <f>'Ув.о бюдж.ассигн.'!K147</f>
        <v>1478.5</v>
      </c>
    </row>
    <row r="148" spans="1:11" ht="24.75" customHeight="1">
      <c r="A148" s="78" t="s">
        <v>55</v>
      </c>
      <c r="B148" s="66" t="s">
        <v>10</v>
      </c>
      <c r="C148" s="67" t="s">
        <v>16</v>
      </c>
      <c r="D148" s="67" t="s">
        <v>25</v>
      </c>
      <c r="E148" s="432" t="s">
        <v>80</v>
      </c>
      <c r="F148" s="418"/>
      <c r="G148" s="82" t="s">
        <v>61</v>
      </c>
      <c r="H148" s="82"/>
      <c r="I148" s="97">
        <f aca="true" t="shared" si="10" ref="I148:K154">I149</f>
        <v>0</v>
      </c>
      <c r="J148" s="97">
        <f t="shared" si="10"/>
        <v>0</v>
      </c>
      <c r="K148" s="97">
        <f t="shared" si="10"/>
        <v>0</v>
      </c>
    </row>
    <row r="149" spans="1:11" ht="26.25" customHeight="1">
      <c r="A149" s="88" t="s">
        <v>79</v>
      </c>
      <c r="B149" s="6">
        <v>716</v>
      </c>
      <c r="C149" s="58" t="s">
        <v>16</v>
      </c>
      <c r="D149" s="58" t="s">
        <v>25</v>
      </c>
      <c r="E149" s="400" t="s">
        <v>84</v>
      </c>
      <c r="F149" s="401"/>
      <c r="G149" s="6" t="s">
        <v>61</v>
      </c>
      <c r="H149" s="6"/>
      <c r="I149" s="98">
        <f t="shared" si="10"/>
        <v>0</v>
      </c>
      <c r="J149" s="98">
        <f t="shared" si="10"/>
        <v>0</v>
      </c>
      <c r="K149" s="98">
        <f t="shared" si="10"/>
        <v>0</v>
      </c>
    </row>
    <row r="150" spans="1:11" ht="38.25" customHeight="1">
      <c r="A150" s="88" t="s">
        <v>83</v>
      </c>
      <c r="B150" s="6">
        <v>716</v>
      </c>
      <c r="C150" s="58" t="s">
        <v>16</v>
      </c>
      <c r="D150" s="58" t="s">
        <v>25</v>
      </c>
      <c r="E150" s="400" t="s">
        <v>84</v>
      </c>
      <c r="F150" s="401"/>
      <c r="G150" s="6" t="s">
        <v>61</v>
      </c>
      <c r="H150" s="6"/>
      <c r="I150" s="98">
        <f t="shared" si="10"/>
        <v>0</v>
      </c>
      <c r="J150" s="98">
        <f t="shared" si="10"/>
        <v>0</v>
      </c>
      <c r="K150" s="98">
        <f t="shared" si="10"/>
        <v>0</v>
      </c>
    </row>
    <row r="151" spans="1:11" ht="39.75" customHeight="1">
      <c r="A151" s="26" t="s">
        <v>46</v>
      </c>
      <c r="B151" s="6">
        <v>716</v>
      </c>
      <c r="C151" s="58" t="s">
        <v>16</v>
      </c>
      <c r="D151" s="58" t="s">
        <v>25</v>
      </c>
      <c r="E151" s="400" t="s">
        <v>75</v>
      </c>
      <c r="F151" s="401"/>
      <c r="G151" s="6" t="s">
        <v>61</v>
      </c>
      <c r="H151" s="6"/>
      <c r="I151" s="98">
        <f t="shared" si="10"/>
        <v>0</v>
      </c>
      <c r="J151" s="98">
        <f t="shared" si="10"/>
        <v>0</v>
      </c>
      <c r="K151" s="98">
        <f t="shared" si="10"/>
        <v>0</v>
      </c>
    </row>
    <row r="152" spans="1:11" s="40" customFormat="1" ht="24" customHeight="1">
      <c r="A152" s="26" t="s">
        <v>53</v>
      </c>
      <c r="B152" s="6">
        <v>716</v>
      </c>
      <c r="C152" s="58" t="s">
        <v>16</v>
      </c>
      <c r="D152" s="58" t="s">
        <v>25</v>
      </c>
      <c r="E152" s="400" t="s">
        <v>104</v>
      </c>
      <c r="F152" s="401"/>
      <c r="G152" s="6" t="s">
        <v>61</v>
      </c>
      <c r="H152" s="6"/>
      <c r="I152" s="98">
        <f t="shared" si="10"/>
        <v>0</v>
      </c>
      <c r="J152" s="98">
        <f t="shared" si="10"/>
        <v>0</v>
      </c>
      <c r="K152" s="98">
        <f t="shared" si="10"/>
        <v>0</v>
      </c>
    </row>
    <row r="153" spans="1:11" s="40" customFormat="1" ht="27" customHeight="1">
      <c r="A153" s="70" t="s">
        <v>87</v>
      </c>
      <c r="B153" s="69" t="s">
        <v>10</v>
      </c>
      <c r="C153" s="58" t="s">
        <v>16</v>
      </c>
      <c r="D153" s="58" t="s">
        <v>25</v>
      </c>
      <c r="E153" s="400" t="s">
        <v>104</v>
      </c>
      <c r="F153" s="401"/>
      <c r="G153" s="66" t="s">
        <v>13</v>
      </c>
      <c r="H153" s="66"/>
      <c r="I153" s="97">
        <f t="shared" si="10"/>
        <v>0</v>
      </c>
      <c r="J153" s="97">
        <f t="shared" si="10"/>
        <v>0</v>
      </c>
      <c r="K153" s="97">
        <f t="shared" si="10"/>
        <v>0</v>
      </c>
    </row>
    <row r="154" spans="1:11" s="40" customFormat="1" ht="37.5" customHeight="1">
      <c r="A154" s="56" t="s">
        <v>94</v>
      </c>
      <c r="B154" s="54" t="s">
        <v>10</v>
      </c>
      <c r="C154" s="58" t="s">
        <v>16</v>
      </c>
      <c r="D154" s="58" t="s">
        <v>25</v>
      </c>
      <c r="E154" s="400" t="s">
        <v>104</v>
      </c>
      <c r="F154" s="401"/>
      <c r="G154" s="54" t="s">
        <v>89</v>
      </c>
      <c r="H154" s="54"/>
      <c r="I154" s="98">
        <f t="shared" si="10"/>
        <v>0</v>
      </c>
      <c r="J154" s="98">
        <f t="shared" si="10"/>
        <v>0</v>
      </c>
      <c r="K154" s="98">
        <f t="shared" si="10"/>
        <v>0</v>
      </c>
    </row>
    <row r="155" spans="1:11" s="40" customFormat="1" ht="37.5" customHeight="1">
      <c r="A155" s="56" t="s">
        <v>90</v>
      </c>
      <c r="B155" s="54" t="s">
        <v>10</v>
      </c>
      <c r="C155" s="58" t="s">
        <v>16</v>
      </c>
      <c r="D155" s="58" t="s">
        <v>25</v>
      </c>
      <c r="E155" s="400" t="s">
        <v>104</v>
      </c>
      <c r="F155" s="401"/>
      <c r="G155" s="54" t="s">
        <v>60</v>
      </c>
      <c r="H155" s="54"/>
      <c r="I155" s="98">
        <f>'пр 4'!H115</f>
        <v>0</v>
      </c>
      <c r="J155" s="98">
        <f>'пр 4'!I115</f>
        <v>0</v>
      </c>
      <c r="K155" s="98">
        <f>'пр 4'!J115</f>
        <v>0</v>
      </c>
    </row>
    <row r="156" spans="1:11" s="143" customFormat="1" ht="23.25" customHeight="1">
      <c r="A156" s="138" t="s">
        <v>181</v>
      </c>
      <c r="B156" s="128" t="s">
        <v>10</v>
      </c>
      <c r="C156" s="141" t="s">
        <v>16</v>
      </c>
      <c r="D156" s="141" t="s">
        <v>25</v>
      </c>
      <c r="E156" s="495" t="s">
        <v>104</v>
      </c>
      <c r="F156" s="496"/>
      <c r="G156" s="128" t="s">
        <v>60</v>
      </c>
      <c r="H156" s="142" t="s">
        <v>175</v>
      </c>
      <c r="I156" s="130">
        <f>'Ув.о бюдж.ассигн.'!I156</f>
        <v>500</v>
      </c>
      <c r="J156" s="130">
        <f>'Ув.о бюдж.ассигн.'!J156</f>
        <v>0</v>
      </c>
      <c r="K156" s="130">
        <f>'Ув.о бюдж.ассигн.'!K156</f>
        <v>0</v>
      </c>
    </row>
    <row r="157" spans="1:11" s="40" customFormat="1" ht="18.75" customHeight="1">
      <c r="A157" s="81" t="s">
        <v>29</v>
      </c>
      <c r="B157" s="66" t="s">
        <v>10</v>
      </c>
      <c r="C157" s="67" t="s">
        <v>31</v>
      </c>
      <c r="D157" s="75"/>
      <c r="E157" s="400"/>
      <c r="F157" s="401"/>
      <c r="G157" s="87"/>
      <c r="H157" s="87"/>
      <c r="I157" s="97">
        <f>I158+I167+I182</f>
        <v>4503.928</v>
      </c>
      <c r="J157" s="97">
        <f>J158+J167+J182</f>
        <v>3903.928</v>
      </c>
      <c r="K157" s="97">
        <f>K158+K167+K182</f>
        <v>3903.928</v>
      </c>
    </row>
    <row r="158" spans="1:11" s="40" customFormat="1" ht="15" customHeight="1">
      <c r="A158" s="81" t="s">
        <v>30</v>
      </c>
      <c r="B158" s="66" t="s">
        <v>10</v>
      </c>
      <c r="C158" s="67" t="s">
        <v>31</v>
      </c>
      <c r="D158" s="67" t="s">
        <v>8</v>
      </c>
      <c r="E158" s="432" t="s">
        <v>80</v>
      </c>
      <c r="F158" s="418"/>
      <c r="G158" s="67" t="s">
        <v>61</v>
      </c>
      <c r="H158" s="67"/>
      <c r="I158" s="97">
        <f aca="true" t="shared" si="11" ref="I158:K164">I159</f>
        <v>572</v>
      </c>
      <c r="J158" s="97">
        <f t="shared" si="11"/>
        <v>72</v>
      </c>
      <c r="K158" s="97">
        <f t="shared" si="11"/>
        <v>72</v>
      </c>
    </row>
    <row r="159" spans="1:11" s="40" customFormat="1" ht="28.5" customHeight="1">
      <c r="A159" s="88" t="s">
        <v>79</v>
      </c>
      <c r="B159" s="6">
        <v>716</v>
      </c>
      <c r="C159" s="67" t="s">
        <v>31</v>
      </c>
      <c r="D159" s="67" t="s">
        <v>8</v>
      </c>
      <c r="E159" s="400" t="s">
        <v>84</v>
      </c>
      <c r="F159" s="401"/>
      <c r="G159" s="6" t="s">
        <v>61</v>
      </c>
      <c r="H159" s="6"/>
      <c r="I159" s="98">
        <f t="shared" si="11"/>
        <v>572</v>
      </c>
      <c r="J159" s="98">
        <f t="shared" si="11"/>
        <v>72</v>
      </c>
      <c r="K159" s="98">
        <f t="shared" si="11"/>
        <v>72</v>
      </c>
    </row>
    <row r="160" spans="1:11" s="40" customFormat="1" ht="37.5" customHeight="1">
      <c r="A160" s="88" t="s">
        <v>83</v>
      </c>
      <c r="B160" s="6">
        <v>716</v>
      </c>
      <c r="C160" s="67" t="s">
        <v>31</v>
      </c>
      <c r="D160" s="67" t="s">
        <v>8</v>
      </c>
      <c r="E160" s="400" t="s">
        <v>84</v>
      </c>
      <c r="F160" s="401"/>
      <c r="G160" s="6" t="s">
        <v>61</v>
      </c>
      <c r="H160" s="6"/>
      <c r="I160" s="98">
        <f t="shared" si="11"/>
        <v>572</v>
      </c>
      <c r="J160" s="98">
        <f t="shared" si="11"/>
        <v>72</v>
      </c>
      <c r="K160" s="98">
        <f t="shared" si="11"/>
        <v>72</v>
      </c>
    </row>
    <row r="161" spans="1:11" ht="38.25">
      <c r="A161" s="26" t="s">
        <v>46</v>
      </c>
      <c r="B161" s="6">
        <v>716</v>
      </c>
      <c r="C161" s="67" t="s">
        <v>31</v>
      </c>
      <c r="D161" s="67" t="s">
        <v>8</v>
      </c>
      <c r="E161" s="400" t="s">
        <v>75</v>
      </c>
      <c r="F161" s="401"/>
      <c r="G161" s="6" t="s">
        <v>61</v>
      </c>
      <c r="H161" s="6"/>
      <c r="I161" s="98">
        <f t="shared" si="11"/>
        <v>572</v>
      </c>
      <c r="J161" s="98">
        <f t="shared" si="11"/>
        <v>72</v>
      </c>
      <c r="K161" s="98">
        <f t="shared" si="11"/>
        <v>72</v>
      </c>
    </row>
    <row r="162" spans="1:11" ht="24.75" customHeight="1">
      <c r="A162" s="8" t="s">
        <v>141</v>
      </c>
      <c r="B162" s="6">
        <v>716</v>
      </c>
      <c r="C162" s="67" t="s">
        <v>31</v>
      </c>
      <c r="D162" s="67" t="s">
        <v>8</v>
      </c>
      <c r="E162" s="400" t="s">
        <v>105</v>
      </c>
      <c r="F162" s="401"/>
      <c r="G162" s="6" t="s">
        <v>61</v>
      </c>
      <c r="H162" s="6"/>
      <c r="I162" s="98">
        <f t="shared" si="11"/>
        <v>572</v>
      </c>
      <c r="J162" s="98">
        <f t="shared" si="11"/>
        <v>72</v>
      </c>
      <c r="K162" s="98">
        <f t="shared" si="11"/>
        <v>72</v>
      </c>
    </row>
    <row r="163" spans="1:11" ht="27.75" customHeight="1">
      <c r="A163" s="70" t="s">
        <v>87</v>
      </c>
      <c r="B163" s="69" t="s">
        <v>10</v>
      </c>
      <c r="C163" s="67" t="s">
        <v>31</v>
      </c>
      <c r="D163" s="67" t="s">
        <v>8</v>
      </c>
      <c r="E163" s="400" t="s">
        <v>105</v>
      </c>
      <c r="F163" s="401"/>
      <c r="G163" s="66" t="s">
        <v>13</v>
      </c>
      <c r="H163" s="66"/>
      <c r="I163" s="97">
        <f t="shared" si="11"/>
        <v>572</v>
      </c>
      <c r="J163" s="97">
        <f t="shared" si="11"/>
        <v>72</v>
      </c>
      <c r="K163" s="97">
        <f t="shared" si="11"/>
        <v>72</v>
      </c>
    </row>
    <row r="164" spans="1:11" ht="34.5" customHeight="1">
      <c r="A164" s="56" t="s">
        <v>94</v>
      </c>
      <c r="B164" s="54" t="s">
        <v>10</v>
      </c>
      <c r="C164" s="67" t="s">
        <v>31</v>
      </c>
      <c r="D164" s="67" t="s">
        <v>8</v>
      </c>
      <c r="E164" s="400" t="s">
        <v>105</v>
      </c>
      <c r="F164" s="401"/>
      <c r="G164" s="54" t="s">
        <v>89</v>
      </c>
      <c r="H164" s="54"/>
      <c r="I164" s="98">
        <f t="shared" si="11"/>
        <v>572</v>
      </c>
      <c r="J164" s="98">
        <f t="shared" si="11"/>
        <v>72</v>
      </c>
      <c r="K164" s="98">
        <f t="shared" si="11"/>
        <v>72</v>
      </c>
    </row>
    <row r="165" spans="1:11" ht="38.25" customHeight="1">
      <c r="A165" s="56" t="s">
        <v>90</v>
      </c>
      <c r="B165" s="54" t="s">
        <v>10</v>
      </c>
      <c r="C165" s="67" t="s">
        <v>31</v>
      </c>
      <c r="D165" s="67" t="s">
        <v>8</v>
      </c>
      <c r="E165" s="400" t="s">
        <v>105</v>
      </c>
      <c r="F165" s="401"/>
      <c r="G165" s="54" t="s">
        <v>60</v>
      </c>
      <c r="H165" s="54"/>
      <c r="I165" s="98">
        <f>'пр 4'!H124</f>
        <v>572</v>
      </c>
      <c r="J165" s="98">
        <f>'пр 4'!I124</f>
        <v>72</v>
      </c>
      <c r="K165" s="98">
        <f>'пр 4'!J124</f>
        <v>72</v>
      </c>
    </row>
    <row r="166" spans="1:11" s="139" customFormat="1" ht="22.5" customHeight="1">
      <c r="A166" s="138" t="s">
        <v>195</v>
      </c>
      <c r="B166" s="128" t="s">
        <v>10</v>
      </c>
      <c r="C166" s="133" t="s">
        <v>31</v>
      </c>
      <c r="D166" s="133" t="s">
        <v>8</v>
      </c>
      <c r="E166" s="495" t="s">
        <v>105</v>
      </c>
      <c r="F166" s="496"/>
      <c r="G166" s="128" t="s">
        <v>60</v>
      </c>
      <c r="H166" s="128" t="s">
        <v>183</v>
      </c>
      <c r="I166" s="130">
        <f>'Ув.о бюдж.ассигн.'!I166</f>
        <v>58</v>
      </c>
      <c r="J166" s="130">
        <f>'Ув.о бюдж.ассигн.'!J166</f>
        <v>58</v>
      </c>
      <c r="K166" s="130">
        <f>'Ув.о бюдж.ассигн.'!K166</f>
        <v>58</v>
      </c>
    </row>
    <row r="167" spans="1:11" ht="21" customHeight="1">
      <c r="A167" s="70" t="s">
        <v>32</v>
      </c>
      <c r="B167" s="69" t="s">
        <v>10</v>
      </c>
      <c r="C167" s="67" t="s">
        <v>31</v>
      </c>
      <c r="D167" s="67" t="s">
        <v>9</v>
      </c>
      <c r="E167" s="432" t="s">
        <v>80</v>
      </c>
      <c r="F167" s="437"/>
      <c r="G167" s="54"/>
      <c r="H167" s="54"/>
      <c r="I167" s="97">
        <f>I168+I176</f>
        <v>0</v>
      </c>
      <c r="J167" s="97">
        <f>J168+J176</f>
        <v>0</v>
      </c>
      <c r="K167" s="97">
        <f>K168+K176</f>
        <v>0</v>
      </c>
    </row>
    <row r="168" spans="1:11" ht="27.75" customHeight="1">
      <c r="A168" s="88" t="s">
        <v>79</v>
      </c>
      <c r="B168" s="6">
        <v>716</v>
      </c>
      <c r="C168" s="67" t="s">
        <v>31</v>
      </c>
      <c r="D168" s="67" t="s">
        <v>9</v>
      </c>
      <c r="E168" s="400" t="s">
        <v>84</v>
      </c>
      <c r="F168" s="402"/>
      <c r="G168" s="54" t="s">
        <v>61</v>
      </c>
      <c r="H168" s="54"/>
      <c r="I168" s="98">
        <f aca="true" t="shared" si="12" ref="I168:K173">I169</f>
        <v>0</v>
      </c>
      <c r="J168" s="98">
        <f t="shared" si="12"/>
        <v>0</v>
      </c>
      <c r="K168" s="98">
        <f t="shared" si="12"/>
        <v>0</v>
      </c>
    </row>
    <row r="169" spans="1:11" ht="38.25" customHeight="1">
      <c r="A169" s="88" t="s">
        <v>83</v>
      </c>
      <c r="B169" s="6">
        <v>716</v>
      </c>
      <c r="C169" s="67" t="s">
        <v>31</v>
      </c>
      <c r="D169" s="67" t="s">
        <v>9</v>
      </c>
      <c r="E169" s="400" t="s">
        <v>84</v>
      </c>
      <c r="F169" s="402"/>
      <c r="G169" s="54" t="s">
        <v>61</v>
      </c>
      <c r="H169" s="54"/>
      <c r="I169" s="98">
        <f t="shared" si="12"/>
        <v>0</v>
      </c>
      <c r="J169" s="98">
        <f t="shared" si="12"/>
        <v>0</v>
      </c>
      <c r="K169" s="98">
        <f t="shared" si="12"/>
        <v>0</v>
      </c>
    </row>
    <row r="170" spans="1:11" ht="38.25" customHeight="1">
      <c r="A170" s="26" t="s">
        <v>46</v>
      </c>
      <c r="B170" s="6">
        <v>716</v>
      </c>
      <c r="C170" s="67" t="s">
        <v>31</v>
      </c>
      <c r="D170" s="67" t="s">
        <v>9</v>
      </c>
      <c r="E170" s="400" t="s">
        <v>75</v>
      </c>
      <c r="F170" s="402"/>
      <c r="G170" s="54" t="s">
        <v>61</v>
      </c>
      <c r="H170" s="54"/>
      <c r="I170" s="98">
        <f t="shared" si="12"/>
        <v>0</v>
      </c>
      <c r="J170" s="98">
        <f t="shared" si="12"/>
        <v>0</v>
      </c>
      <c r="K170" s="98">
        <f t="shared" si="12"/>
        <v>0</v>
      </c>
    </row>
    <row r="171" spans="1:11" ht="24" customHeight="1">
      <c r="A171" s="8" t="s">
        <v>142</v>
      </c>
      <c r="B171" s="6">
        <v>716</v>
      </c>
      <c r="C171" s="67" t="s">
        <v>31</v>
      </c>
      <c r="D171" s="67" t="s">
        <v>9</v>
      </c>
      <c r="E171" s="400" t="s">
        <v>137</v>
      </c>
      <c r="F171" s="402"/>
      <c r="G171" s="54" t="s">
        <v>61</v>
      </c>
      <c r="H171" s="54"/>
      <c r="I171" s="98">
        <f t="shared" si="12"/>
        <v>0</v>
      </c>
      <c r="J171" s="98">
        <f t="shared" si="12"/>
        <v>0</v>
      </c>
      <c r="K171" s="98">
        <f t="shared" si="12"/>
        <v>0</v>
      </c>
    </row>
    <row r="172" spans="1:11" ht="25.5" customHeight="1">
      <c r="A172" s="70" t="s">
        <v>87</v>
      </c>
      <c r="B172" s="69" t="s">
        <v>10</v>
      </c>
      <c r="C172" s="67" t="s">
        <v>31</v>
      </c>
      <c r="D172" s="67" t="s">
        <v>9</v>
      </c>
      <c r="E172" s="400" t="s">
        <v>137</v>
      </c>
      <c r="F172" s="402"/>
      <c r="G172" s="54" t="s">
        <v>13</v>
      </c>
      <c r="H172" s="54"/>
      <c r="I172" s="98">
        <f t="shared" si="12"/>
        <v>0</v>
      </c>
      <c r="J172" s="98">
        <f t="shared" si="12"/>
        <v>0</v>
      </c>
      <c r="K172" s="98">
        <f t="shared" si="12"/>
        <v>0</v>
      </c>
    </row>
    <row r="173" spans="1:11" ht="38.25" customHeight="1">
      <c r="A173" s="56" t="s">
        <v>94</v>
      </c>
      <c r="B173" s="54" t="s">
        <v>10</v>
      </c>
      <c r="C173" s="67" t="s">
        <v>31</v>
      </c>
      <c r="D173" s="67" t="s">
        <v>9</v>
      </c>
      <c r="E173" s="400" t="s">
        <v>137</v>
      </c>
      <c r="F173" s="402"/>
      <c r="G173" s="54" t="s">
        <v>89</v>
      </c>
      <c r="H173" s="54"/>
      <c r="I173" s="98">
        <f t="shared" si="12"/>
        <v>0</v>
      </c>
      <c r="J173" s="98">
        <f t="shared" si="12"/>
        <v>0</v>
      </c>
      <c r="K173" s="98">
        <f t="shared" si="12"/>
        <v>0</v>
      </c>
    </row>
    <row r="174" spans="1:11" ht="38.25" customHeight="1">
      <c r="A174" s="56" t="s">
        <v>90</v>
      </c>
      <c r="B174" s="54" t="s">
        <v>10</v>
      </c>
      <c r="C174" s="67" t="s">
        <v>31</v>
      </c>
      <c r="D174" s="67" t="s">
        <v>9</v>
      </c>
      <c r="E174" s="400" t="s">
        <v>137</v>
      </c>
      <c r="F174" s="402"/>
      <c r="G174" s="54" t="s">
        <v>60</v>
      </c>
      <c r="H174" s="54"/>
      <c r="I174" s="98">
        <f>'пр 4'!H132</f>
        <v>0</v>
      </c>
      <c r="J174" s="98">
        <f>'пр 4'!I132</f>
        <v>0</v>
      </c>
      <c r="K174" s="98">
        <f>'пр 4'!J132</f>
        <v>0</v>
      </c>
    </row>
    <row r="175" spans="1:11" s="139" customFormat="1" ht="20.25" customHeight="1">
      <c r="A175" s="138" t="s">
        <v>195</v>
      </c>
      <c r="B175" s="128" t="s">
        <v>10</v>
      </c>
      <c r="C175" s="133" t="s">
        <v>31</v>
      </c>
      <c r="D175" s="133" t="s">
        <v>9</v>
      </c>
      <c r="E175" s="495" t="s">
        <v>137</v>
      </c>
      <c r="F175" s="497"/>
      <c r="G175" s="128" t="s">
        <v>60</v>
      </c>
      <c r="H175" s="128" t="s">
        <v>183</v>
      </c>
      <c r="I175" s="130">
        <f>'Ув.о бюдж.ассигн.'!I175</f>
        <v>77</v>
      </c>
      <c r="J175" s="130">
        <f>'Ув.о бюдж.ассигн.'!J175</f>
        <v>0</v>
      </c>
      <c r="K175" s="130">
        <f>'Ув.о бюдж.ассигн.'!K175</f>
        <v>0</v>
      </c>
    </row>
    <row r="176" spans="1:11" ht="38.25" customHeight="1">
      <c r="A176" s="109" t="s">
        <v>162</v>
      </c>
      <c r="B176" s="16">
        <v>716</v>
      </c>
      <c r="C176" s="67" t="s">
        <v>31</v>
      </c>
      <c r="D176" s="67" t="s">
        <v>9</v>
      </c>
      <c r="E176" s="432" t="s">
        <v>163</v>
      </c>
      <c r="F176" s="437"/>
      <c r="G176" s="66"/>
      <c r="H176" s="66"/>
      <c r="I176" s="97">
        <f aca="true" t="shared" si="13" ref="I176:K179">I177</f>
        <v>0</v>
      </c>
      <c r="J176" s="97">
        <f t="shared" si="13"/>
        <v>0</v>
      </c>
      <c r="K176" s="97">
        <f t="shared" si="13"/>
        <v>0</v>
      </c>
    </row>
    <row r="177" spans="1:11" ht="38.25" customHeight="1">
      <c r="A177" s="70" t="s">
        <v>162</v>
      </c>
      <c r="B177" s="69" t="s">
        <v>10</v>
      </c>
      <c r="C177" s="67" t="s">
        <v>31</v>
      </c>
      <c r="D177" s="67" t="s">
        <v>9</v>
      </c>
      <c r="E177" s="400" t="s">
        <v>164</v>
      </c>
      <c r="F177" s="402"/>
      <c r="G177" s="66"/>
      <c r="H177" s="66"/>
      <c r="I177" s="97">
        <f t="shared" si="13"/>
        <v>0</v>
      </c>
      <c r="J177" s="97">
        <f t="shared" si="13"/>
        <v>0</v>
      </c>
      <c r="K177" s="97">
        <f t="shared" si="13"/>
        <v>0</v>
      </c>
    </row>
    <row r="178" spans="1:11" ht="38.25" customHeight="1">
      <c r="A178" s="70" t="s">
        <v>87</v>
      </c>
      <c r="B178" s="69" t="s">
        <v>10</v>
      </c>
      <c r="C178" s="67" t="s">
        <v>31</v>
      </c>
      <c r="D178" s="67" t="s">
        <v>9</v>
      </c>
      <c r="E178" s="400" t="s">
        <v>164</v>
      </c>
      <c r="F178" s="402"/>
      <c r="G178" s="54" t="s">
        <v>13</v>
      </c>
      <c r="H178" s="54"/>
      <c r="I178" s="98">
        <f t="shared" si="13"/>
        <v>0</v>
      </c>
      <c r="J178" s="98">
        <f t="shared" si="13"/>
        <v>0</v>
      </c>
      <c r="K178" s="98">
        <f t="shared" si="13"/>
        <v>0</v>
      </c>
    </row>
    <row r="179" spans="1:11" ht="38.25" customHeight="1">
      <c r="A179" s="56" t="s">
        <v>94</v>
      </c>
      <c r="B179" s="54" t="s">
        <v>10</v>
      </c>
      <c r="C179" s="67" t="s">
        <v>31</v>
      </c>
      <c r="D179" s="67" t="s">
        <v>9</v>
      </c>
      <c r="E179" s="400" t="s">
        <v>164</v>
      </c>
      <c r="F179" s="402"/>
      <c r="G179" s="54" t="s">
        <v>89</v>
      </c>
      <c r="H179" s="54"/>
      <c r="I179" s="98">
        <f t="shared" si="13"/>
        <v>0</v>
      </c>
      <c r="J179" s="98">
        <f t="shared" si="13"/>
        <v>0</v>
      </c>
      <c r="K179" s="98">
        <f t="shared" si="13"/>
        <v>0</v>
      </c>
    </row>
    <row r="180" spans="1:11" ht="82.5" customHeight="1">
      <c r="A180" s="56" t="s">
        <v>165</v>
      </c>
      <c r="B180" s="54" t="s">
        <v>10</v>
      </c>
      <c r="C180" s="67" t="s">
        <v>31</v>
      </c>
      <c r="D180" s="67" t="s">
        <v>9</v>
      </c>
      <c r="E180" s="400" t="s">
        <v>164</v>
      </c>
      <c r="F180" s="402"/>
      <c r="G180" s="54" t="s">
        <v>166</v>
      </c>
      <c r="H180" s="54"/>
      <c r="I180" s="98">
        <f>'пр 4'!H137</f>
        <v>0</v>
      </c>
      <c r="J180" s="98">
        <f>'пр 4'!I137</f>
        <v>0</v>
      </c>
      <c r="K180" s="98">
        <f>'пр 4'!J137</f>
        <v>0</v>
      </c>
    </row>
    <row r="181" spans="1:11" s="139" customFormat="1" ht="18" customHeight="1">
      <c r="A181" s="138" t="s">
        <v>181</v>
      </c>
      <c r="B181" s="128" t="s">
        <v>10</v>
      </c>
      <c r="C181" s="133" t="s">
        <v>31</v>
      </c>
      <c r="D181" s="133" t="s">
        <v>9</v>
      </c>
      <c r="E181" s="495" t="s">
        <v>164</v>
      </c>
      <c r="F181" s="497"/>
      <c r="G181" s="128" t="s">
        <v>166</v>
      </c>
      <c r="H181" s="128" t="s">
        <v>175</v>
      </c>
      <c r="I181" s="130">
        <f>'Ув.о бюдж.ассигн.'!I181</f>
        <v>0</v>
      </c>
      <c r="J181" s="130">
        <f>'Ув.о бюдж.ассигн.'!J181</f>
        <v>17678.3</v>
      </c>
      <c r="K181" s="130">
        <f>'Ув.о бюдж.ассигн.'!K181</f>
        <v>0</v>
      </c>
    </row>
    <row r="182" spans="1:11" ht="18" customHeight="1">
      <c r="A182" s="81" t="s">
        <v>33</v>
      </c>
      <c r="B182" s="66" t="s">
        <v>10</v>
      </c>
      <c r="C182" s="67" t="s">
        <v>31</v>
      </c>
      <c r="D182" s="67" t="s">
        <v>28</v>
      </c>
      <c r="E182" s="432" t="s">
        <v>80</v>
      </c>
      <c r="F182" s="418"/>
      <c r="G182" s="67"/>
      <c r="H182" s="67"/>
      <c r="I182" s="97">
        <f>I183+I197+I210+I215</f>
        <v>3931.928</v>
      </c>
      <c r="J182" s="97">
        <f>J183+J197+J210+J215</f>
        <v>3831.928</v>
      </c>
      <c r="K182" s="97">
        <f>K183+K197+K210+K215</f>
        <v>3831.928</v>
      </c>
    </row>
    <row r="183" spans="1:11" ht="20.25" customHeight="1">
      <c r="A183" s="81" t="s">
        <v>34</v>
      </c>
      <c r="B183" s="66" t="s">
        <v>10</v>
      </c>
      <c r="C183" s="67" t="s">
        <v>31</v>
      </c>
      <c r="D183" s="67" t="s">
        <v>28</v>
      </c>
      <c r="E183" s="432" t="s">
        <v>80</v>
      </c>
      <c r="F183" s="418"/>
      <c r="G183" s="67" t="s">
        <v>61</v>
      </c>
      <c r="H183" s="67"/>
      <c r="I183" s="97">
        <f aca="true" t="shared" si="14" ref="I183:K188">I184</f>
        <v>800</v>
      </c>
      <c r="J183" s="97">
        <f t="shared" si="14"/>
        <v>800</v>
      </c>
      <c r="K183" s="97">
        <f t="shared" si="14"/>
        <v>800</v>
      </c>
    </row>
    <row r="184" spans="1:11" ht="24.75" customHeight="1">
      <c r="A184" s="88" t="s">
        <v>79</v>
      </c>
      <c r="B184" s="6">
        <v>716</v>
      </c>
      <c r="C184" s="67" t="s">
        <v>31</v>
      </c>
      <c r="D184" s="67" t="s">
        <v>28</v>
      </c>
      <c r="E184" s="400" t="s">
        <v>84</v>
      </c>
      <c r="F184" s="401"/>
      <c r="G184" s="6" t="s">
        <v>61</v>
      </c>
      <c r="H184" s="6"/>
      <c r="I184" s="98">
        <f t="shared" si="14"/>
        <v>800</v>
      </c>
      <c r="J184" s="98">
        <f t="shared" si="14"/>
        <v>800</v>
      </c>
      <c r="K184" s="98">
        <f t="shared" si="14"/>
        <v>800</v>
      </c>
    </row>
    <row r="185" spans="1:11" ht="39" customHeight="1">
      <c r="A185" s="88" t="s">
        <v>83</v>
      </c>
      <c r="B185" s="6">
        <v>716</v>
      </c>
      <c r="C185" s="67" t="s">
        <v>31</v>
      </c>
      <c r="D185" s="67" t="s">
        <v>28</v>
      </c>
      <c r="E185" s="400" t="s">
        <v>84</v>
      </c>
      <c r="F185" s="401"/>
      <c r="G185" s="6" t="s">
        <v>61</v>
      </c>
      <c r="H185" s="6"/>
      <c r="I185" s="98">
        <f t="shared" si="14"/>
        <v>800</v>
      </c>
      <c r="J185" s="98">
        <f t="shared" si="14"/>
        <v>800</v>
      </c>
      <c r="K185" s="98">
        <f t="shared" si="14"/>
        <v>800</v>
      </c>
    </row>
    <row r="186" spans="1:11" ht="24.75" customHeight="1">
      <c r="A186" s="26" t="s">
        <v>46</v>
      </c>
      <c r="B186" s="6">
        <v>716</v>
      </c>
      <c r="C186" s="67" t="s">
        <v>31</v>
      </c>
      <c r="D186" s="67" t="s">
        <v>28</v>
      </c>
      <c r="E186" s="400" t="s">
        <v>75</v>
      </c>
      <c r="F186" s="401"/>
      <c r="G186" s="6" t="s">
        <v>61</v>
      </c>
      <c r="H186" s="6"/>
      <c r="I186" s="98">
        <f t="shared" si="14"/>
        <v>800</v>
      </c>
      <c r="J186" s="98">
        <f t="shared" si="14"/>
        <v>800</v>
      </c>
      <c r="K186" s="98">
        <f t="shared" si="14"/>
        <v>800</v>
      </c>
    </row>
    <row r="187" spans="1:11" ht="24.75" customHeight="1">
      <c r="A187" s="8" t="s">
        <v>34</v>
      </c>
      <c r="B187" s="6">
        <v>716</v>
      </c>
      <c r="C187" s="67" t="s">
        <v>31</v>
      </c>
      <c r="D187" s="67" t="s">
        <v>28</v>
      </c>
      <c r="E187" s="400" t="s">
        <v>106</v>
      </c>
      <c r="F187" s="401"/>
      <c r="G187" s="6" t="s">
        <v>61</v>
      </c>
      <c r="H187" s="6"/>
      <c r="I187" s="98">
        <f t="shared" si="14"/>
        <v>800</v>
      </c>
      <c r="J187" s="98">
        <f t="shared" si="14"/>
        <v>800</v>
      </c>
      <c r="K187" s="98">
        <f t="shared" si="14"/>
        <v>800</v>
      </c>
    </row>
    <row r="188" spans="1:11" ht="24.75" customHeight="1">
      <c r="A188" s="70" t="s">
        <v>87</v>
      </c>
      <c r="B188" s="69" t="s">
        <v>10</v>
      </c>
      <c r="C188" s="67" t="s">
        <v>31</v>
      </c>
      <c r="D188" s="67" t="s">
        <v>28</v>
      </c>
      <c r="E188" s="400" t="s">
        <v>106</v>
      </c>
      <c r="F188" s="401"/>
      <c r="G188" s="66" t="s">
        <v>13</v>
      </c>
      <c r="H188" s="66"/>
      <c r="I188" s="97">
        <f t="shared" si="14"/>
        <v>800</v>
      </c>
      <c r="J188" s="97">
        <f t="shared" si="14"/>
        <v>800</v>
      </c>
      <c r="K188" s="97">
        <f t="shared" si="14"/>
        <v>800</v>
      </c>
    </row>
    <row r="189" spans="1:11" ht="36" customHeight="1">
      <c r="A189" s="56" t="s">
        <v>94</v>
      </c>
      <c r="B189" s="54" t="s">
        <v>10</v>
      </c>
      <c r="C189" s="67" t="s">
        <v>31</v>
      </c>
      <c r="D189" s="67" t="s">
        <v>28</v>
      </c>
      <c r="E189" s="400" t="s">
        <v>106</v>
      </c>
      <c r="F189" s="401"/>
      <c r="G189" s="54" t="s">
        <v>89</v>
      </c>
      <c r="H189" s="54"/>
      <c r="I189" s="98">
        <f>I190+I195</f>
        <v>800</v>
      </c>
      <c r="J189" s="98">
        <f>J190+J195</f>
        <v>800</v>
      </c>
      <c r="K189" s="98">
        <f>K190+K195</f>
        <v>800</v>
      </c>
    </row>
    <row r="190" spans="1:11" ht="34.5" customHeight="1">
      <c r="A190" s="56" t="s">
        <v>90</v>
      </c>
      <c r="B190" s="54" t="s">
        <v>10</v>
      </c>
      <c r="C190" s="67" t="s">
        <v>31</v>
      </c>
      <c r="D190" s="67" t="s">
        <v>28</v>
      </c>
      <c r="E190" s="400" t="s">
        <v>106</v>
      </c>
      <c r="F190" s="401"/>
      <c r="G190" s="54" t="s">
        <v>60</v>
      </c>
      <c r="H190" s="54"/>
      <c r="I190" s="98">
        <f>'пр 4'!H151</f>
        <v>500</v>
      </c>
      <c r="J190" s="98">
        <f>'пр 4'!I151</f>
        <v>500</v>
      </c>
      <c r="K190" s="98">
        <f>'пр 4'!J151</f>
        <v>500</v>
      </c>
    </row>
    <row r="191" spans="1:11" s="139" customFormat="1" ht="18" customHeight="1">
      <c r="A191" s="138" t="s">
        <v>195</v>
      </c>
      <c r="B191" s="128" t="s">
        <v>10</v>
      </c>
      <c r="C191" s="133" t="s">
        <v>31</v>
      </c>
      <c r="D191" s="133" t="s">
        <v>28</v>
      </c>
      <c r="E191" s="495" t="s">
        <v>106</v>
      </c>
      <c r="F191" s="496"/>
      <c r="G191" s="128" t="s">
        <v>60</v>
      </c>
      <c r="H191" s="128" t="s">
        <v>183</v>
      </c>
      <c r="I191" s="130">
        <f>'Ув.о бюдж.ассигн.'!I191</f>
        <v>204</v>
      </c>
      <c r="J191" s="130">
        <f>'Ув.о бюдж.ассигн.'!J191</f>
        <v>204</v>
      </c>
      <c r="K191" s="130">
        <f>'Ув.о бюдж.ассигн.'!K191</f>
        <v>204</v>
      </c>
    </row>
    <row r="192" spans="1:11" s="139" customFormat="1" ht="18" customHeight="1">
      <c r="A192" s="138" t="s">
        <v>181</v>
      </c>
      <c r="B192" s="128" t="s">
        <v>10</v>
      </c>
      <c r="C192" s="133" t="s">
        <v>31</v>
      </c>
      <c r="D192" s="133" t="s">
        <v>28</v>
      </c>
      <c r="E192" s="495" t="s">
        <v>106</v>
      </c>
      <c r="F192" s="496"/>
      <c r="G192" s="128" t="s">
        <v>60</v>
      </c>
      <c r="H192" s="128" t="s">
        <v>175</v>
      </c>
      <c r="I192" s="130">
        <f>'Ув.о бюдж.ассигн.'!I192</f>
        <v>0</v>
      </c>
      <c r="J192" s="130">
        <f>'Ув.о бюдж.ассигн.'!J192</f>
        <v>0</v>
      </c>
      <c r="K192" s="130">
        <f>'Ув.о бюдж.ассигн.'!K192</f>
        <v>0</v>
      </c>
    </row>
    <row r="193" spans="1:11" s="139" customFormat="1" ht="18" customHeight="1">
      <c r="A193" s="138" t="s">
        <v>19</v>
      </c>
      <c r="B193" s="128" t="s">
        <v>10</v>
      </c>
      <c r="C193" s="133" t="s">
        <v>31</v>
      </c>
      <c r="D193" s="133" t="s">
        <v>28</v>
      </c>
      <c r="E193" s="495" t="s">
        <v>106</v>
      </c>
      <c r="F193" s="496"/>
      <c r="G193" s="128" t="s">
        <v>60</v>
      </c>
      <c r="H193" s="128" t="s">
        <v>20</v>
      </c>
      <c r="I193" s="130">
        <f>'Ув.о бюдж.ассигн.'!I193</f>
        <v>0</v>
      </c>
      <c r="J193" s="130">
        <f>'Ув.о бюдж.ассигн.'!J193</f>
        <v>0</v>
      </c>
      <c r="K193" s="130">
        <f>'Ув.о бюдж.ассигн.'!K193</f>
        <v>0</v>
      </c>
    </row>
    <row r="194" spans="1:11" s="139" customFormat="1" ht="24.75" customHeight="1">
      <c r="A194" s="138" t="s">
        <v>206</v>
      </c>
      <c r="B194" s="128" t="s">
        <v>10</v>
      </c>
      <c r="C194" s="133" t="s">
        <v>31</v>
      </c>
      <c r="D194" s="133" t="s">
        <v>28</v>
      </c>
      <c r="E194" s="495" t="s">
        <v>106</v>
      </c>
      <c r="F194" s="496"/>
      <c r="G194" s="128" t="s">
        <v>60</v>
      </c>
      <c r="H194" s="128" t="s">
        <v>184</v>
      </c>
      <c r="I194" s="130">
        <f>'Ув.о бюдж.ассигн.'!I194</f>
        <v>0</v>
      </c>
      <c r="J194" s="130">
        <f>'Ув.о бюдж.ассигн.'!J194</f>
        <v>0</v>
      </c>
      <c r="K194" s="130">
        <f>'Ув.о бюдж.ассигн.'!K194</f>
        <v>0</v>
      </c>
    </row>
    <row r="195" spans="1:11" ht="20.25" customHeight="1">
      <c r="A195" s="56" t="s">
        <v>145</v>
      </c>
      <c r="B195" s="54" t="s">
        <v>10</v>
      </c>
      <c r="C195" s="67" t="s">
        <v>31</v>
      </c>
      <c r="D195" s="67" t="s">
        <v>28</v>
      </c>
      <c r="E195" s="400" t="s">
        <v>106</v>
      </c>
      <c r="F195" s="401"/>
      <c r="G195" s="54" t="s">
        <v>144</v>
      </c>
      <c r="H195" s="54"/>
      <c r="I195" s="98">
        <f>'пр 4'!H152</f>
        <v>300</v>
      </c>
      <c r="J195" s="98">
        <f>'пр 4'!I152</f>
        <v>300</v>
      </c>
      <c r="K195" s="98">
        <f>'пр 4'!J152</f>
        <v>300</v>
      </c>
    </row>
    <row r="196" spans="1:11" s="139" customFormat="1" ht="18" customHeight="1">
      <c r="A196" s="138" t="s">
        <v>197</v>
      </c>
      <c r="B196" s="128" t="s">
        <v>10</v>
      </c>
      <c r="C196" s="133" t="s">
        <v>31</v>
      </c>
      <c r="D196" s="133" t="s">
        <v>28</v>
      </c>
      <c r="E196" s="495" t="s">
        <v>106</v>
      </c>
      <c r="F196" s="496"/>
      <c r="G196" s="128" t="s">
        <v>144</v>
      </c>
      <c r="H196" s="128" t="s">
        <v>185</v>
      </c>
      <c r="I196" s="130">
        <f>'Ув.о бюдж.ассигн.'!I196</f>
        <v>446</v>
      </c>
      <c r="J196" s="130">
        <f>'Ув.о бюдж.ассигн.'!J196</f>
        <v>446</v>
      </c>
      <c r="K196" s="130">
        <f>'Ув.о бюдж.ассигн.'!K196</f>
        <v>446</v>
      </c>
    </row>
    <row r="197" spans="1:11" ht="24.75" customHeight="1">
      <c r="A197" s="81" t="s">
        <v>35</v>
      </c>
      <c r="B197" s="66" t="s">
        <v>10</v>
      </c>
      <c r="C197" s="67" t="s">
        <v>31</v>
      </c>
      <c r="D197" s="67" t="s">
        <v>28</v>
      </c>
      <c r="E197" s="432" t="s">
        <v>80</v>
      </c>
      <c r="F197" s="418"/>
      <c r="G197" s="67"/>
      <c r="H197" s="67"/>
      <c r="I197" s="97">
        <f aca="true" t="shared" si="15" ref="I197:K212">I198</f>
        <v>2172</v>
      </c>
      <c r="J197" s="97">
        <f t="shared" si="15"/>
        <v>2072</v>
      </c>
      <c r="K197" s="97">
        <f t="shared" si="15"/>
        <v>2072</v>
      </c>
    </row>
    <row r="198" spans="1:11" ht="24.75" customHeight="1">
      <c r="A198" s="88" t="s">
        <v>79</v>
      </c>
      <c r="B198" s="6">
        <v>716</v>
      </c>
      <c r="C198" s="67" t="s">
        <v>31</v>
      </c>
      <c r="D198" s="67" t="s">
        <v>28</v>
      </c>
      <c r="E198" s="400" t="s">
        <v>84</v>
      </c>
      <c r="F198" s="401"/>
      <c r="G198" s="6" t="s">
        <v>61</v>
      </c>
      <c r="H198" s="6"/>
      <c r="I198" s="98">
        <f t="shared" si="15"/>
        <v>2172</v>
      </c>
      <c r="J198" s="98">
        <f t="shared" si="15"/>
        <v>2072</v>
      </c>
      <c r="K198" s="98">
        <f t="shared" si="15"/>
        <v>2072</v>
      </c>
    </row>
    <row r="199" spans="1:11" ht="38.25" customHeight="1">
      <c r="A199" s="88" t="s">
        <v>83</v>
      </c>
      <c r="B199" s="6">
        <v>716</v>
      </c>
      <c r="C199" s="67" t="s">
        <v>31</v>
      </c>
      <c r="D199" s="67" t="s">
        <v>28</v>
      </c>
      <c r="E199" s="400" t="s">
        <v>84</v>
      </c>
      <c r="F199" s="401"/>
      <c r="G199" s="6" t="s">
        <v>61</v>
      </c>
      <c r="H199" s="6"/>
      <c r="I199" s="98">
        <f t="shared" si="15"/>
        <v>2172</v>
      </c>
      <c r="J199" s="98">
        <f t="shared" si="15"/>
        <v>2072</v>
      </c>
      <c r="K199" s="98">
        <f t="shared" si="15"/>
        <v>2072</v>
      </c>
    </row>
    <row r="200" spans="1:11" ht="36" customHeight="1">
      <c r="A200" s="26" t="s">
        <v>46</v>
      </c>
      <c r="B200" s="6">
        <v>716</v>
      </c>
      <c r="C200" s="67" t="s">
        <v>31</v>
      </c>
      <c r="D200" s="67" t="s">
        <v>28</v>
      </c>
      <c r="E200" s="400" t="s">
        <v>75</v>
      </c>
      <c r="F200" s="401"/>
      <c r="G200" s="6" t="s">
        <v>61</v>
      </c>
      <c r="H200" s="6"/>
      <c r="I200" s="98">
        <f t="shared" si="15"/>
        <v>2172</v>
      </c>
      <c r="J200" s="98">
        <f t="shared" si="15"/>
        <v>2072</v>
      </c>
      <c r="K200" s="98">
        <f t="shared" si="15"/>
        <v>2072</v>
      </c>
    </row>
    <row r="201" spans="1:11" ht="27" customHeight="1">
      <c r="A201" s="8" t="s">
        <v>35</v>
      </c>
      <c r="B201" s="6">
        <v>716</v>
      </c>
      <c r="C201" s="67" t="s">
        <v>31</v>
      </c>
      <c r="D201" s="67" t="s">
        <v>28</v>
      </c>
      <c r="E201" s="400" t="s">
        <v>107</v>
      </c>
      <c r="F201" s="401"/>
      <c r="G201" s="6" t="s">
        <v>61</v>
      </c>
      <c r="H201" s="6"/>
      <c r="I201" s="98">
        <f>I202</f>
        <v>2172</v>
      </c>
      <c r="J201" s="98">
        <f t="shared" si="15"/>
        <v>2072</v>
      </c>
      <c r="K201" s="98">
        <f t="shared" si="15"/>
        <v>2072</v>
      </c>
    </row>
    <row r="202" spans="1:11" ht="27.75" customHeight="1">
      <c r="A202" s="70" t="s">
        <v>87</v>
      </c>
      <c r="B202" s="69" t="s">
        <v>10</v>
      </c>
      <c r="C202" s="67" t="s">
        <v>31</v>
      </c>
      <c r="D202" s="67" t="s">
        <v>28</v>
      </c>
      <c r="E202" s="400" t="s">
        <v>107</v>
      </c>
      <c r="F202" s="401"/>
      <c r="G202" s="66" t="s">
        <v>13</v>
      </c>
      <c r="H202" s="66"/>
      <c r="I202" s="97">
        <f t="shared" si="15"/>
        <v>2172</v>
      </c>
      <c r="J202" s="97">
        <f t="shared" si="15"/>
        <v>2072</v>
      </c>
      <c r="K202" s="97">
        <f t="shared" si="15"/>
        <v>2072</v>
      </c>
    </row>
    <row r="203" spans="1:11" ht="33.75" customHeight="1">
      <c r="A203" s="56" t="s">
        <v>94</v>
      </c>
      <c r="B203" s="54" t="s">
        <v>10</v>
      </c>
      <c r="C203" s="67" t="s">
        <v>31</v>
      </c>
      <c r="D203" s="67" t="s">
        <v>28</v>
      </c>
      <c r="E203" s="400" t="s">
        <v>107</v>
      </c>
      <c r="F203" s="401"/>
      <c r="G203" s="54" t="s">
        <v>89</v>
      </c>
      <c r="H203" s="54"/>
      <c r="I203" s="98">
        <f t="shared" si="15"/>
        <v>2172</v>
      </c>
      <c r="J203" s="98">
        <f t="shared" si="15"/>
        <v>2072</v>
      </c>
      <c r="K203" s="98">
        <f t="shared" si="15"/>
        <v>2072</v>
      </c>
    </row>
    <row r="204" spans="1:12" ht="24.75" customHeight="1">
      <c r="A204" s="56" t="s">
        <v>90</v>
      </c>
      <c r="B204" s="54" t="s">
        <v>10</v>
      </c>
      <c r="C204" s="67" t="s">
        <v>31</v>
      </c>
      <c r="D204" s="67" t="s">
        <v>28</v>
      </c>
      <c r="E204" s="400" t="s">
        <v>107</v>
      </c>
      <c r="F204" s="401"/>
      <c r="G204" s="54" t="s">
        <v>60</v>
      </c>
      <c r="H204" s="54"/>
      <c r="I204" s="98">
        <f>'пр 4'!H160</f>
        <v>2172</v>
      </c>
      <c r="J204" s="98">
        <f>'пр 4'!I160</f>
        <v>2072</v>
      </c>
      <c r="K204" s="98">
        <f>'пр 4'!J160</f>
        <v>2072</v>
      </c>
      <c r="L204" s="158">
        <f>SUM(I205:I209)</f>
        <v>1000</v>
      </c>
    </row>
    <row r="205" spans="1:12" s="139" customFormat="1" ht="19.5" customHeight="1">
      <c r="A205" s="138" t="s">
        <v>179</v>
      </c>
      <c r="B205" s="128" t="s">
        <v>10</v>
      </c>
      <c r="C205" s="133" t="s">
        <v>31</v>
      </c>
      <c r="D205" s="133" t="s">
        <v>28</v>
      </c>
      <c r="E205" s="495" t="s">
        <v>107</v>
      </c>
      <c r="F205" s="496"/>
      <c r="G205" s="128" t="s">
        <v>60</v>
      </c>
      <c r="H205" s="128" t="s">
        <v>177</v>
      </c>
      <c r="I205" s="130">
        <f>'Ув.о бюдж.ассигн.'!I205</f>
        <v>500</v>
      </c>
      <c r="J205" s="130">
        <f>'Ув.о бюдж.ассигн.'!J205</f>
        <v>243</v>
      </c>
      <c r="K205" s="130">
        <f>'Ув.о бюдж.ассигн.'!K205</f>
        <v>231</v>
      </c>
      <c r="L205" s="159">
        <f>SUM(J205:J209)</f>
        <v>743.301</v>
      </c>
    </row>
    <row r="206" spans="1:12" s="139" customFormat="1" ht="19.5" customHeight="1">
      <c r="A206" s="138" t="s">
        <v>195</v>
      </c>
      <c r="B206" s="128" t="s">
        <v>10</v>
      </c>
      <c r="C206" s="133" t="s">
        <v>31</v>
      </c>
      <c r="D206" s="133" t="s">
        <v>28</v>
      </c>
      <c r="E206" s="495" t="s">
        <v>107</v>
      </c>
      <c r="F206" s="496"/>
      <c r="G206" s="128" t="s">
        <v>60</v>
      </c>
      <c r="H206" s="128" t="s">
        <v>183</v>
      </c>
      <c r="I206" s="130">
        <f>'Ув.о бюдж.ассигн.'!I206</f>
        <v>143</v>
      </c>
      <c r="J206" s="130">
        <f>'Ув.о бюдж.ассигн.'!J206</f>
        <v>143</v>
      </c>
      <c r="K206" s="130">
        <f>'Ув.о бюдж.ассигн.'!K206</f>
        <v>143</v>
      </c>
      <c r="L206" s="159">
        <f>SUM(K205:K209)</f>
        <v>731.37</v>
      </c>
    </row>
    <row r="207" spans="1:11" s="139" customFormat="1" ht="19.5" customHeight="1">
      <c r="A207" s="138" t="s">
        <v>181</v>
      </c>
      <c r="B207" s="128" t="s">
        <v>10</v>
      </c>
      <c r="C207" s="133" t="s">
        <v>31</v>
      </c>
      <c r="D207" s="133" t="s">
        <v>28</v>
      </c>
      <c r="E207" s="495" t="s">
        <v>107</v>
      </c>
      <c r="F207" s="496"/>
      <c r="G207" s="128" t="s">
        <v>60</v>
      </c>
      <c r="H207" s="128" t="s">
        <v>175</v>
      </c>
      <c r="I207" s="130">
        <f>'Ув.о бюдж.ассигн.'!I207</f>
        <v>257</v>
      </c>
      <c r="J207" s="130">
        <f>'Ув.о бюдж.ассигн.'!J207</f>
        <v>257</v>
      </c>
      <c r="K207" s="130">
        <f>'Ув.о бюдж.ассигн.'!K207</f>
        <v>257</v>
      </c>
    </row>
    <row r="208" spans="1:11" s="139" customFormat="1" ht="19.5" customHeight="1">
      <c r="A208" s="138" t="s">
        <v>19</v>
      </c>
      <c r="B208" s="128" t="s">
        <v>10</v>
      </c>
      <c r="C208" s="133" t="s">
        <v>31</v>
      </c>
      <c r="D208" s="133" t="s">
        <v>28</v>
      </c>
      <c r="E208" s="495" t="s">
        <v>107</v>
      </c>
      <c r="F208" s="496"/>
      <c r="G208" s="128" t="s">
        <v>60</v>
      </c>
      <c r="H208" s="128" t="s">
        <v>20</v>
      </c>
      <c r="I208" s="130">
        <f>'Ув.о бюдж.ассигн.'!I208</f>
        <v>0</v>
      </c>
      <c r="J208" s="130">
        <f>'Ув.о бюдж.ассигн.'!J208</f>
        <v>0</v>
      </c>
      <c r="K208" s="130">
        <f>'Ув.о бюдж.ассигн.'!K208</f>
        <v>0</v>
      </c>
    </row>
    <row r="209" spans="1:11" s="139" customFormat="1" ht="27" customHeight="1">
      <c r="A209" s="138" t="s">
        <v>206</v>
      </c>
      <c r="B209" s="128" t="s">
        <v>10</v>
      </c>
      <c r="C209" s="133" t="s">
        <v>31</v>
      </c>
      <c r="D209" s="133" t="s">
        <v>28</v>
      </c>
      <c r="E209" s="495" t="s">
        <v>107</v>
      </c>
      <c r="F209" s="496"/>
      <c r="G209" s="128" t="s">
        <v>60</v>
      </c>
      <c r="H209" s="128" t="s">
        <v>184</v>
      </c>
      <c r="I209" s="130">
        <f>'Ув.о бюдж.ассигн.'!I209</f>
        <v>100</v>
      </c>
      <c r="J209" s="130">
        <f>'Ув.о бюдж.ассигн.'!J209</f>
        <v>100.301</v>
      </c>
      <c r="K209" s="130">
        <f>'Ув.о бюдж.ассигн.'!K209</f>
        <v>100.37</v>
      </c>
    </row>
    <row r="210" spans="1:11" ht="36" customHeight="1">
      <c r="A210" s="21" t="s">
        <v>134</v>
      </c>
      <c r="B210" s="16">
        <v>716</v>
      </c>
      <c r="C210" s="67" t="s">
        <v>31</v>
      </c>
      <c r="D210" s="67" t="s">
        <v>28</v>
      </c>
      <c r="E210" s="432" t="s">
        <v>133</v>
      </c>
      <c r="F210" s="418"/>
      <c r="G210" s="16" t="s">
        <v>61</v>
      </c>
      <c r="H210" s="16"/>
      <c r="I210" s="97">
        <f>I211</f>
        <v>0</v>
      </c>
      <c r="J210" s="97">
        <f>J211</f>
        <v>0</v>
      </c>
      <c r="K210" s="97">
        <f>K211</f>
        <v>0</v>
      </c>
    </row>
    <row r="211" spans="1:11" ht="24.75" customHeight="1">
      <c r="A211" s="56" t="s">
        <v>87</v>
      </c>
      <c r="B211" s="54" t="s">
        <v>10</v>
      </c>
      <c r="C211" s="58" t="s">
        <v>31</v>
      </c>
      <c r="D211" s="58" t="s">
        <v>28</v>
      </c>
      <c r="E211" s="400" t="s">
        <v>133</v>
      </c>
      <c r="F211" s="402"/>
      <c r="G211" s="57" t="s">
        <v>13</v>
      </c>
      <c r="H211" s="57"/>
      <c r="I211" s="98">
        <f t="shared" si="15"/>
        <v>0</v>
      </c>
      <c r="J211" s="98">
        <f t="shared" si="15"/>
        <v>0</v>
      </c>
      <c r="K211" s="98">
        <f t="shared" si="15"/>
        <v>0</v>
      </c>
    </row>
    <row r="212" spans="1:11" ht="42.75" customHeight="1">
      <c r="A212" s="56" t="s">
        <v>94</v>
      </c>
      <c r="B212" s="54" t="s">
        <v>10</v>
      </c>
      <c r="C212" s="67" t="s">
        <v>31</v>
      </c>
      <c r="D212" s="67" t="s">
        <v>28</v>
      </c>
      <c r="E212" s="400" t="s">
        <v>133</v>
      </c>
      <c r="F212" s="402"/>
      <c r="G212" s="54" t="s">
        <v>89</v>
      </c>
      <c r="H212" s="54"/>
      <c r="I212" s="98">
        <f t="shared" si="15"/>
        <v>0</v>
      </c>
      <c r="J212" s="98">
        <f t="shared" si="15"/>
        <v>0</v>
      </c>
      <c r="K212" s="98">
        <f t="shared" si="15"/>
        <v>0</v>
      </c>
    </row>
    <row r="213" spans="1:11" ht="39.75" customHeight="1">
      <c r="A213" s="56" t="s">
        <v>90</v>
      </c>
      <c r="B213" s="54" t="s">
        <v>10</v>
      </c>
      <c r="C213" s="67" t="s">
        <v>31</v>
      </c>
      <c r="D213" s="67" t="s">
        <v>28</v>
      </c>
      <c r="E213" s="400" t="s">
        <v>133</v>
      </c>
      <c r="F213" s="402"/>
      <c r="G213" s="54" t="s">
        <v>60</v>
      </c>
      <c r="H213" s="54"/>
      <c r="I213" s="98">
        <v>0</v>
      </c>
      <c r="J213" s="98">
        <v>0</v>
      </c>
      <c r="K213" s="98">
        <v>0</v>
      </c>
    </row>
    <row r="214" spans="1:11" s="139" customFormat="1" ht="18.75" customHeight="1">
      <c r="A214" s="138" t="s">
        <v>19</v>
      </c>
      <c r="B214" s="128" t="s">
        <v>10</v>
      </c>
      <c r="C214" s="133" t="s">
        <v>31</v>
      </c>
      <c r="D214" s="133" t="s">
        <v>28</v>
      </c>
      <c r="E214" s="495" t="s">
        <v>133</v>
      </c>
      <c r="F214" s="497"/>
      <c r="G214" s="128" t="s">
        <v>60</v>
      </c>
      <c r="H214" s="128" t="s">
        <v>20</v>
      </c>
      <c r="I214" s="130">
        <f>'Ув.о бюдж.ассигн.'!I214</f>
        <v>0</v>
      </c>
      <c r="J214" s="130">
        <f>'Ув.о бюдж.ассигн.'!J214</f>
        <v>0</v>
      </c>
      <c r="K214" s="130">
        <f>'Ув.о бюдж.ассигн.'!K214</f>
        <v>0</v>
      </c>
    </row>
    <row r="215" spans="1:11" s="40" customFormat="1" ht="30.75" customHeight="1">
      <c r="A215" s="109" t="s">
        <v>140</v>
      </c>
      <c r="B215" s="66" t="s">
        <v>10</v>
      </c>
      <c r="C215" s="66" t="s">
        <v>31</v>
      </c>
      <c r="D215" s="66" t="s">
        <v>28</v>
      </c>
      <c r="E215" s="429" t="s">
        <v>126</v>
      </c>
      <c r="F215" s="444"/>
      <c r="G215" s="66" t="s">
        <v>61</v>
      </c>
      <c r="H215" s="66"/>
      <c r="I215" s="97">
        <f>I216</f>
        <v>959.928</v>
      </c>
      <c r="J215" s="97">
        <f aca="true" t="shared" si="16" ref="J215:K217">J216</f>
        <v>959.928</v>
      </c>
      <c r="K215" s="97">
        <f t="shared" si="16"/>
        <v>959.928</v>
      </c>
    </row>
    <row r="216" spans="1:11" s="49" customFormat="1" ht="24.75" customHeight="1">
      <c r="A216" s="70" t="s">
        <v>87</v>
      </c>
      <c r="B216" s="54" t="s">
        <v>10</v>
      </c>
      <c r="C216" s="54" t="s">
        <v>31</v>
      </c>
      <c r="D216" s="54" t="s">
        <v>28</v>
      </c>
      <c r="E216" s="403" t="s">
        <v>126</v>
      </c>
      <c r="F216" s="412"/>
      <c r="G216" s="66" t="s">
        <v>13</v>
      </c>
      <c r="H216" s="66"/>
      <c r="I216" s="98">
        <f>I217</f>
        <v>959.928</v>
      </c>
      <c r="J216" s="98">
        <f t="shared" si="16"/>
        <v>959.928</v>
      </c>
      <c r="K216" s="98">
        <f t="shared" si="16"/>
        <v>959.928</v>
      </c>
    </row>
    <row r="217" spans="1:11" ht="36" customHeight="1">
      <c r="A217" s="56" t="s">
        <v>94</v>
      </c>
      <c r="B217" s="54" t="s">
        <v>10</v>
      </c>
      <c r="C217" s="54" t="s">
        <v>31</v>
      </c>
      <c r="D217" s="54" t="s">
        <v>28</v>
      </c>
      <c r="E217" s="403" t="s">
        <v>126</v>
      </c>
      <c r="F217" s="412"/>
      <c r="G217" s="54" t="s">
        <v>89</v>
      </c>
      <c r="H217" s="54"/>
      <c r="I217" s="98">
        <f>I218</f>
        <v>959.928</v>
      </c>
      <c r="J217" s="98">
        <f t="shared" si="16"/>
        <v>959.928</v>
      </c>
      <c r="K217" s="98">
        <f t="shared" si="16"/>
        <v>959.928</v>
      </c>
    </row>
    <row r="218" spans="1:11" ht="37.5" customHeight="1">
      <c r="A218" s="56" t="s">
        <v>90</v>
      </c>
      <c r="B218" s="54" t="s">
        <v>10</v>
      </c>
      <c r="C218" s="54" t="s">
        <v>31</v>
      </c>
      <c r="D218" s="54" t="s">
        <v>28</v>
      </c>
      <c r="E218" s="403" t="s">
        <v>126</v>
      </c>
      <c r="F218" s="412"/>
      <c r="G218" s="54" t="s">
        <v>60</v>
      </c>
      <c r="H218" s="54"/>
      <c r="I218" s="98">
        <f>'пр 4'!H174</f>
        <v>959.928</v>
      </c>
      <c r="J218" s="98">
        <f>'пр 4'!I174</f>
        <v>959.928</v>
      </c>
      <c r="K218" s="98">
        <f>'пр 4'!J174</f>
        <v>959.928</v>
      </c>
    </row>
    <row r="219" spans="1:11" s="139" customFormat="1" ht="21.75" customHeight="1">
      <c r="A219" s="138" t="s">
        <v>195</v>
      </c>
      <c r="B219" s="128" t="s">
        <v>10</v>
      </c>
      <c r="C219" s="128" t="s">
        <v>31</v>
      </c>
      <c r="D219" s="128" t="s">
        <v>28</v>
      </c>
      <c r="E219" s="488" t="s">
        <v>126</v>
      </c>
      <c r="F219" s="501"/>
      <c r="G219" s="128" t="s">
        <v>60</v>
      </c>
      <c r="H219" s="128" t="s">
        <v>183</v>
      </c>
      <c r="I219" s="130">
        <f>'Ув.о бюдж.ассигн.'!I219</f>
        <v>512.7</v>
      </c>
      <c r="J219" s="130">
        <f>'Ув.о бюдж.ассигн.'!J219</f>
        <v>512.7</v>
      </c>
      <c r="K219" s="130">
        <f>'Ув.о бюдж.ассигн.'!K219</f>
        <v>512.7</v>
      </c>
    </row>
    <row r="220" spans="1:11" ht="12.75">
      <c r="A220" s="68" t="s">
        <v>130</v>
      </c>
      <c r="B220" s="66" t="s">
        <v>10</v>
      </c>
      <c r="C220" s="66" t="s">
        <v>37</v>
      </c>
      <c r="D220" s="66"/>
      <c r="E220" s="400"/>
      <c r="F220" s="401"/>
      <c r="G220" s="66"/>
      <c r="H220" s="66"/>
      <c r="I220" s="97">
        <f>I221</f>
        <v>10191.326000000001</v>
      </c>
      <c r="J220" s="97">
        <f>J221</f>
        <v>10445.326000000001</v>
      </c>
      <c r="K220" s="97">
        <f>K221</f>
        <v>10645.326000000001</v>
      </c>
    </row>
    <row r="221" spans="1:11" ht="22.5" customHeight="1">
      <c r="A221" s="68" t="s">
        <v>36</v>
      </c>
      <c r="B221" s="66" t="s">
        <v>10</v>
      </c>
      <c r="C221" s="66" t="s">
        <v>37</v>
      </c>
      <c r="D221" s="66" t="s">
        <v>8</v>
      </c>
      <c r="E221" s="432" t="s">
        <v>80</v>
      </c>
      <c r="F221" s="418"/>
      <c r="G221" s="66"/>
      <c r="H221" s="66"/>
      <c r="I221" s="97">
        <f>I222+I255</f>
        <v>10191.326000000001</v>
      </c>
      <c r="J221" s="97">
        <f>J222+J255</f>
        <v>10445.326000000001</v>
      </c>
      <c r="K221" s="97">
        <f>K222+K255</f>
        <v>10645.326000000001</v>
      </c>
    </row>
    <row r="222" spans="1:11" ht="28.5" customHeight="1">
      <c r="A222" s="88" t="s">
        <v>101</v>
      </c>
      <c r="B222" s="6">
        <v>716</v>
      </c>
      <c r="C222" s="54" t="s">
        <v>37</v>
      </c>
      <c r="D222" s="54" t="s">
        <v>8</v>
      </c>
      <c r="E222" s="408" t="s">
        <v>109</v>
      </c>
      <c r="F222" s="407"/>
      <c r="G222" s="6" t="s">
        <v>61</v>
      </c>
      <c r="H222" s="6"/>
      <c r="I222" s="98">
        <f>I224</f>
        <v>10191.326000000001</v>
      </c>
      <c r="J222" s="98">
        <f>J224</f>
        <v>10445.326000000001</v>
      </c>
      <c r="K222" s="98">
        <f>K224</f>
        <v>10645.326000000001</v>
      </c>
    </row>
    <row r="223" spans="1:11" ht="37.5" customHeight="1">
      <c r="A223" s="88" t="s">
        <v>108</v>
      </c>
      <c r="B223" s="6">
        <v>716</v>
      </c>
      <c r="C223" s="54" t="s">
        <v>37</v>
      </c>
      <c r="D223" s="54" t="s">
        <v>8</v>
      </c>
      <c r="E223" s="408" t="s">
        <v>109</v>
      </c>
      <c r="F223" s="407"/>
      <c r="G223" s="6" t="s">
        <v>61</v>
      </c>
      <c r="H223" s="6"/>
      <c r="I223" s="98">
        <f>I224</f>
        <v>10191.326000000001</v>
      </c>
      <c r="J223" s="98">
        <f>J224</f>
        <v>10445.326000000001</v>
      </c>
      <c r="K223" s="98">
        <f>K224</f>
        <v>10645.326000000001</v>
      </c>
    </row>
    <row r="224" spans="1:11" ht="38.25">
      <c r="A224" s="26" t="s">
        <v>54</v>
      </c>
      <c r="B224" s="5" t="s">
        <v>10</v>
      </c>
      <c r="C224" s="54" t="s">
        <v>37</v>
      </c>
      <c r="D224" s="54" t="s">
        <v>8</v>
      </c>
      <c r="E224" s="408" t="s">
        <v>110</v>
      </c>
      <c r="F224" s="407"/>
      <c r="G224" s="5"/>
      <c r="H224" s="5"/>
      <c r="I224" s="98">
        <f>I225+I230+I237+I250</f>
        <v>10191.326000000001</v>
      </c>
      <c r="J224" s="98">
        <f>J225+J230+J237+J250</f>
        <v>10445.326000000001</v>
      </c>
      <c r="K224" s="98">
        <f>K225+K230+K237+K250</f>
        <v>10645.326000000001</v>
      </c>
    </row>
    <row r="225" spans="1:11" ht="22.5">
      <c r="A225" s="8" t="s">
        <v>85</v>
      </c>
      <c r="B225" s="5" t="s">
        <v>10</v>
      </c>
      <c r="C225" s="54" t="s">
        <v>37</v>
      </c>
      <c r="D225" s="54" t="s">
        <v>8</v>
      </c>
      <c r="E225" s="408" t="s">
        <v>110</v>
      </c>
      <c r="F225" s="407"/>
      <c r="G225" s="5" t="s">
        <v>111</v>
      </c>
      <c r="H225" s="5"/>
      <c r="I225" s="98">
        <f>I228+I226</f>
        <v>8089.326</v>
      </c>
      <c r="J225" s="98">
        <f>J228+J226</f>
        <v>8089.326</v>
      </c>
      <c r="K225" s="98">
        <f>K228+K226</f>
        <v>8089.326</v>
      </c>
    </row>
    <row r="226" spans="1:11" ht="27" customHeight="1">
      <c r="A226" s="56">
        <f>'пр 3'!A141</f>
        <v>0</v>
      </c>
      <c r="B226" s="54" t="s">
        <v>10</v>
      </c>
      <c r="C226" s="54" t="s">
        <v>37</v>
      </c>
      <c r="D226" s="54" t="s">
        <v>8</v>
      </c>
      <c r="E226" s="408" t="s">
        <v>110</v>
      </c>
      <c r="F226" s="407"/>
      <c r="G226" s="54" t="s">
        <v>65</v>
      </c>
      <c r="H226" s="54"/>
      <c r="I226" s="98">
        <f>'пр 4'!H185</f>
        <v>6213</v>
      </c>
      <c r="J226" s="98">
        <f>'пр 4'!I185</f>
        <v>6213</v>
      </c>
      <c r="K226" s="98">
        <f>'пр 4'!J185</f>
        <v>6213</v>
      </c>
    </row>
    <row r="227" spans="1:11" s="139" customFormat="1" ht="21" customHeight="1">
      <c r="A227" s="138" t="s">
        <v>180</v>
      </c>
      <c r="B227" s="128" t="s">
        <v>10</v>
      </c>
      <c r="C227" s="128" t="s">
        <v>37</v>
      </c>
      <c r="D227" s="128" t="s">
        <v>8</v>
      </c>
      <c r="E227" s="498" t="s">
        <v>110</v>
      </c>
      <c r="F227" s="496"/>
      <c r="G227" s="128" t="s">
        <v>65</v>
      </c>
      <c r="H227" s="128" t="s">
        <v>173</v>
      </c>
      <c r="I227" s="130">
        <f>'Ув.о бюдж.ассигн.'!I227</f>
        <v>4687</v>
      </c>
      <c r="J227" s="130">
        <f>'Ув.о бюдж.ассигн.'!J227</f>
        <v>4687</v>
      </c>
      <c r="K227" s="130">
        <f>'Ув.о бюдж.ассигн.'!K227</f>
        <v>4687</v>
      </c>
    </row>
    <row r="228" spans="1:11" ht="37.5" customHeight="1">
      <c r="A228" s="56">
        <f>'пр 3'!A142</f>
        <v>0</v>
      </c>
      <c r="B228" s="54" t="s">
        <v>10</v>
      </c>
      <c r="C228" s="54" t="s">
        <v>37</v>
      </c>
      <c r="D228" s="54" t="s">
        <v>8</v>
      </c>
      <c r="E228" s="408" t="s">
        <v>110</v>
      </c>
      <c r="F228" s="407"/>
      <c r="G228" s="54" t="s">
        <v>76</v>
      </c>
      <c r="H228" s="54"/>
      <c r="I228" s="98">
        <f>'пр 4'!H186</f>
        <v>1876.326</v>
      </c>
      <c r="J228" s="98">
        <f>'пр 4'!I186</f>
        <v>1876.326</v>
      </c>
      <c r="K228" s="98">
        <f>'пр 4'!J186</f>
        <v>1876.326</v>
      </c>
    </row>
    <row r="229" spans="1:11" s="139" customFormat="1" ht="16.5" customHeight="1">
      <c r="A229" s="138" t="s">
        <v>15</v>
      </c>
      <c r="B229" s="128" t="s">
        <v>10</v>
      </c>
      <c r="C229" s="128" t="s">
        <v>37</v>
      </c>
      <c r="D229" s="128" t="s">
        <v>8</v>
      </c>
      <c r="E229" s="498" t="s">
        <v>110</v>
      </c>
      <c r="F229" s="496"/>
      <c r="G229" s="128" t="s">
        <v>76</v>
      </c>
      <c r="H229" s="128" t="s">
        <v>174</v>
      </c>
      <c r="I229" s="130">
        <f>'Ув.о бюдж.ассигн.'!I229</f>
        <v>1416</v>
      </c>
      <c r="J229" s="130">
        <f>'Ув.о бюдж.ассигн.'!J229</f>
        <v>1416</v>
      </c>
      <c r="K229" s="130">
        <f>'Ув.о бюдж.ассигн.'!K229</f>
        <v>1416</v>
      </c>
    </row>
    <row r="230" spans="1:11" ht="22.5">
      <c r="A230" s="56" t="s">
        <v>87</v>
      </c>
      <c r="B230" s="69" t="s">
        <v>10</v>
      </c>
      <c r="C230" s="54" t="s">
        <v>37</v>
      </c>
      <c r="D230" s="54" t="s">
        <v>8</v>
      </c>
      <c r="E230" s="408" t="s">
        <v>110</v>
      </c>
      <c r="F230" s="407"/>
      <c r="G230" s="66" t="s">
        <v>13</v>
      </c>
      <c r="H230" s="66"/>
      <c r="I230" s="97">
        <f>I232</f>
        <v>56</v>
      </c>
      <c r="J230" s="97">
        <f>J232</f>
        <v>56</v>
      </c>
      <c r="K230" s="97">
        <f>K232</f>
        <v>56</v>
      </c>
    </row>
    <row r="231" spans="1:11" ht="33.75">
      <c r="A231" s="56" t="s">
        <v>94</v>
      </c>
      <c r="B231" s="54" t="s">
        <v>10</v>
      </c>
      <c r="C231" s="54" t="s">
        <v>37</v>
      </c>
      <c r="D231" s="54" t="s">
        <v>8</v>
      </c>
      <c r="E231" s="408" t="s">
        <v>110</v>
      </c>
      <c r="F231" s="407"/>
      <c r="G231" s="54" t="s">
        <v>89</v>
      </c>
      <c r="H231" s="54"/>
      <c r="I231" s="98">
        <f>I232</f>
        <v>56</v>
      </c>
      <c r="J231" s="98">
        <f>J232</f>
        <v>56</v>
      </c>
      <c r="K231" s="98">
        <f>K232</f>
        <v>56</v>
      </c>
    </row>
    <row r="232" spans="1:11" ht="22.5">
      <c r="A232" s="95" t="s">
        <v>69</v>
      </c>
      <c r="B232" s="54" t="s">
        <v>10</v>
      </c>
      <c r="C232" s="54" t="s">
        <v>37</v>
      </c>
      <c r="D232" s="54" t="s">
        <v>8</v>
      </c>
      <c r="E232" s="408" t="s">
        <v>110</v>
      </c>
      <c r="F232" s="407"/>
      <c r="G232" s="54" t="s">
        <v>68</v>
      </c>
      <c r="H232" s="54"/>
      <c r="I232" s="98">
        <f>'пр 4'!H189</f>
        <v>56</v>
      </c>
      <c r="J232" s="98">
        <f>'пр 4'!I189</f>
        <v>56</v>
      </c>
      <c r="K232" s="98">
        <f>'пр 4'!J189</f>
        <v>56</v>
      </c>
    </row>
    <row r="233" spans="1:11" s="139" customFormat="1" ht="12.75">
      <c r="A233" s="140" t="s">
        <v>194</v>
      </c>
      <c r="B233" s="128" t="s">
        <v>10</v>
      </c>
      <c r="C233" s="128" t="s">
        <v>37</v>
      </c>
      <c r="D233" s="128" t="s">
        <v>8</v>
      </c>
      <c r="E233" s="498" t="s">
        <v>110</v>
      </c>
      <c r="F233" s="496"/>
      <c r="G233" s="128" t="s">
        <v>68</v>
      </c>
      <c r="H233" s="128" t="s">
        <v>182</v>
      </c>
      <c r="I233" s="130">
        <f>'Ув.о бюдж.ассигн.'!I233</f>
        <v>30</v>
      </c>
      <c r="J233" s="130">
        <f>'Ув.о бюдж.ассигн.'!J233</f>
        <v>30</v>
      </c>
      <c r="K233" s="130">
        <f>'Ув.о бюдж.ассигн.'!K233</f>
        <v>30</v>
      </c>
    </row>
    <row r="234" spans="1:11" s="139" customFormat="1" ht="12.75">
      <c r="A234" s="138" t="s">
        <v>195</v>
      </c>
      <c r="B234" s="128" t="s">
        <v>10</v>
      </c>
      <c r="C234" s="128" t="s">
        <v>37</v>
      </c>
      <c r="D234" s="128" t="s">
        <v>8</v>
      </c>
      <c r="E234" s="498" t="s">
        <v>110</v>
      </c>
      <c r="F234" s="496"/>
      <c r="G234" s="128" t="s">
        <v>68</v>
      </c>
      <c r="H234" s="128" t="s">
        <v>183</v>
      </c>
      <c r="I234" s="130">
        <f>'Ув.о бюдж.ассигн.'!I234</f>
        <v>5</v>
      </c>
      <c r="J234" s="130">
        <f>'Ув.о бюдж.ассигн.'!J234</f>
        <v>5</v>
      </c>
      <c r="K234" s="130">
        <f>'Ув.о бюдж.ассигн.'!K234</f>
        <v>5</v>
      </c>
    </row>
    <row r="235" spans="1:11" s="139" customFormat="1" ht="12.75">
      <c r="A235" s="138" t="s">
        <v>19</v>
      </c>
      <c r="B235" s="128" t="s">
        <v>10</v>
      </c>
      <c r="C235" s="128" t="s">
        <v>37</v>
      </c>
      <c r="D235" s="128" t="s">
        <v>8</v>
      </c>
      <c r="E235" s="498" t="s">
        <v>110</v>
      </c>
      <c r="F235" s="496"/>
      <c r="G235" s="128" t="s">
        <v>68</v>
      </c>
      <c r="H235" s="128" t="s">
        <v>20</v>
      </c>
      <c r="I235" s="130">
        <f>'Ув.о бюдж.ассигн.'!I235</f>
        <v>0</v>
      </c>
      <c r="J235" s="130">
        <f>'Ув.о бюдж.ассигн.'!J235</f>
        <v>0</v>
      </c>
      <c r="K235" s="130">
        <f>'Ув.о бюдж.ассигн.'!K235</f>
        <v>0</v>
      </c>
    </row>
    <row r="236" spans="1:11" s="139" customFormat="1" ht="22.5">
      <c r="A236" s="138" t="s">
        <v>206</v>
      </c>
      <c r="B236" s="128" t="s">
        <v>10</v>
      </c>
      <c r="C236" s="128" t="s">
        <v>37</v>
      </c>
      <c r="D236" s="128" t="s">
        <v>8</v>
      </c>
      <c r="E236" s="498" t="s">
        <v>110</v>
      </c>
      <c r="F236" s="496"/>
      <c r="G236" s="128" t="s">
        <v>68</v>
      </c>
      <c r="H236" s="128" t="s">
        <v>184</v>
      </c>
      <c r="I236" s="130">
        <f>'Ув.о бюдж.ассигн.'!I236</f>
        <v>15</v>
      </c>
      <c r="J236" s="130">
        <f>'Ув.о бюдж.ассигн.'!J236</f>
        <v>15</v>
      </c>
      <c r="K236" s="130">
        <f>'Ув.о бюдж.ассигн.'!K236</f>
        <v>15</v>
      </c>
    </row>
    <row r="237" spans="1:11" ht="26.25" customHeight="1">
      <c r="A237" s="70" t="s">
        <v>87</v>
      </c>
      <c r="B237" s="69" t="s">
        <v>10</v>
      </c>
      <c r="C237" s="54" t="s">
        <v>37</v>
      </c>
      <c r="D237" s="54" t="s">
        <v>8</v>
      </c>
      <c r="E237" s="408" t="s">
        <v>110</v>
      </c>
      <c r="F237" s="407"/>
      <c r="G237" s="66" t="s">
        <v>13</v>
      </c>
      <c r="H237" s="66"/>
      <c r="I237" s="97">
        <f>I238</f>
        <v>2046</v>
      </c>
      <c r="J237" s="97">
        <f>J238</f>
        <v>2300</v>
      </c>
      <c r="K237" s="97">
        <f>K238</f>
        <v>2500</v>
      </c>
    </row>
    <row r="238" spans="1:11" ht="33.75" customHeight="1">
      <c r="A238" s="56" t="s">
        <v>94</v>
      </c>
      <c r="B238" s="54" t="s">
        <v>10</v>
      </c>
      <c r="C238" s="54" t="s">
        <v>37</v>
      </c>
      <c r="D238" s="54" t="s">
        <v>8</v>
      </c>
      <c r="E238" s="408" t="s">
        <v>110</v>
      </c>
      <c r="F238" s="407"/>
      <c r="G238" s="54" t="s">
        <v>89</v>
      </c>
      <c r="H238" s="54"/>
      <c r="I238" s="98">
        <f>I239+I248</f>
        <v>2046</v>
      </c>
      <c r="J238" s="98">
        <f>J239+J248</f>
        <v>2300</v>
      </c>
      <c r="K238" s="98">
        <f>K239+K248</f>
        <v>2500</v>
      </c>
    </row>
    <row r="239" spans="1:11" ht="41.25" customHeight="1">
      <c r="A239" s="56" t="s">
        <v>90</v>
      </c>
      <c r="B239" s="54" t="s">
        <v>10</v>
      </c>
      <c r="C239" s="54" t="s">
        <v>37</v>
      </c>
      <c r="D239" s="54" t="s">
        <v>8</v>
      </c>
      <c r="E239" s="408" t="s">
        <v>110</v>
      </c>
      <c r="F239" s="407"/>
      <c r="G239" s="54" t="s">
        <v>60</v>
      </c>
      <c r="H239" s="54"/>
      <c r="I239" s="98">
        <f>'пр 4'!H192</f>
        <v>1646</v>
      </c>
      <c r="J239" s="98">
        <f>'пр 4'!I192</f>
        <v>1900</v>
      </c>
      <c r="K239" s="98">
        <f>'пр 4'!J192</f>
        <v>2100</v>
      </c>
    </row>
    <row r="240" spans="1:12" s="139" customFormat="1" ht="20.25" customHeight="1">
      <c r="A240" s="138" t="s">
        <v>179</v>
      </c>
      <c r="B240" s="128" t="s">
        <v>10</v>
      </c>
      <c r="C240" s="128" t="s">
        <v>37</v>
      </c>
      <c r="D240" s="128" t="s">
        <v>8</v>
      </c>
      <c r="E240" s="498" t="s">
        <v>110</v>
      </c>
      <c r="F240" s="496"/>
      <c r="G240" s="128" t="s">
        <v>60</v>
      </c>
      <c r="H240" s="128" t="s">
        <v>177</v>
      </c>
      <c r="I240" s="130">
        <f>'Ув.о бюдж.ассигн.'!I240</f>
        <v>100</v>
      </c>
      <c r="J240" s="130">
        <f>'Ув.о бюдж.ассигн.'!J240</f>
        <v>100</v>
      </c>
      <c r="K240" s="130">
        <f>'Ув.о бюдж.ассигн.'!K240</f>
        <v>100</v>
      </c>
      <c r="L240" s="159">
        <f>SUM(I240:I247)</f>
        <v>900</v>
      </c>
    </row>
    <row r="241" spans="1:12" s="139" customFormat="1" ht="20.25" customHeight="1">
      <c r="A241" s="138" t="s">
        <v>197</v>
      </c>
      <c r="B241" s="128" t="s">
        <v>10</v>
      </c>
      <c r="C241" s="128" t="s">
        <v>37</v>
      </c>
      <c r="D241" s="128" t="s">
        <v>8</v>
      </c>
      <c r="E241" s="498" t="s">
        <v>110</v>
      </c>
      <c r="F241" s="496"/>
      <c r="G241" s="128" t="s">
        <v>60</v>
      </c>
      <c r="H241" s="128" t="s">
        <v>185</v>
      </c>
      <c r="I241" s="130">
        <f>'Ув.о бюдж.ассигн.'!I241</f>
        <v>100</v>
      </c>
      <c r="J241" s="130">
        <f>'Ув.о бюдж.ассигн.'!J241</f>
        <v>100</v>
      </c>
      <c r="K241" s="130">
        <f>'Ув.о бюдж.ассигн.'!K241</f>
        <v>100</v>
      </c>
      <c r="L241" s="159">
        <f>SUM(J240:J247)</f>
        <v>800</v>
      </c>
    </row>
    <row r="242" spans="1:11" s="139" customFormat="1" ht="20.25" customHeight="1">
      <c r="A242" s="138" t="s">
        <v>195</v>
      </c>
      <c r="B242" s="128" t="s">
        <v>10</v>
      </c>
      <c r="C242" s="128" t="s">
        <v>37</v>
      </c>
      <c r="D242" s="128" t="s">
        <v>8</v>
      </c>
      <c r="E242" s="498" t="s">
        <v>110</v>
      </c>
      <c r="F242" s="496"/>
      <c r="G242" s="128" t="s">
        <v>60</v>
      </c>
      <c r="H242" s="128" t="s">
        <v>183</v>
      </c>
      <c r="I242" s="130">
        <f>'Ув.о бюдж.ассигн.'!I242</f>
        <v>50</v>
      </c>
      <c r="J242" s="130">
        <f>'Ув.о бюдж.ассигн.'!J242</f>
        <v>50</v>
      </c>
      <c r="K242" s="130">
        <f>'Ув.о бюдж.ассигн.'!K242</f>
        <v>50</v>
      </c>
    </row>
    <row r="243" spans="1:11" s="139" customFormat="1" ht="20.25" customHeight="1">
      <c r="A243" s="138" t="s">
        <v>181</v>
      </c>
      <c r="B243" s="128" t="s">
        <v>10</v>
      </c>
      <c r="C243" s="128" t="s">
        <v>37</v>
      </c>
      <c r="D243" s="128" t="s">
        <v>8</v>
      </c>
      <c r="E243" s="498" t="s">
        <v>110</v>
      </c>
      <c r="F243" s="496"/>
      <c r="G243" s="128" t="s">
        <v>60</v>
      </c>
      <c r="H243" s="128" t="s">
        <v>175</v>
      </c>
      <c r="I243" s="130">
        <f>'Ув.о бюдж.ассигн.'!I243</f>
        <v>400</v>
      </c>
      <c r="J243" s="130">
        <f>'Ув.о бюдж.ассигн.'!J243</f>
        <v>400</v>
      </c>
      <c r="K243" s="130">
        <f>'Ув.о бюдж.ассигн.'!K243</f>
        <v>400</v>
      </c>
    </row>
    <row r="244" spans="1:11" s="139" customFormat="1" ht="20.25" customHeight="1">
      <c r="A244" s="138" t="s">
        <v>19</v>
      </c>
      <c r="B244" s="128" t="s">
        <v>10</v>
      </c>
      <c r="C244" s="128" t="s">
        <v>37</v>
      </c>
      <c r="D244" s="128" t="s">
        <v>8</v>
      </c>
      <c r="E244" s="498" t="s">
        <v>110</v>
      </c>
      <c r="F244" s="496"/>
      <c r="G244" s="128" t="s">
        <v>60</v>
      </c>
      <c r="H244" s="128" t="s">
        <v>20</v>
      </c>
      <c r="I244" s="130">
        <f>'Ув.о бюдж.ассигн.'!I244</f>
        <v>0</v>
      </c>
      <c r="J244" s="130">
        <f>'Ув.о бюдж.ассигн.'!J244</f>
        <v>0</v>
      </c>
      <c r="K244" s="130">
        <f>'Ув.о бюдж.ассигн.'!K244</f>
        <v>0</v>
      </c>
    </row>
    <row r="245" spans="1:11" s="139" customFormat="1" ht="20.25" customHeight="1">
      <c r="A245" s="138" t="s">
        <v>199</v>
      </c>
      <c r="B245" s="128" t="s">
        <v>10</v>
      </c>
      <c r="C245" s="128" t="s">
        <v>37</v>
      </c>
      <c r="D245" s="128" t="s">
        <v>8</v>
      </c>
      <c r="E245" s="498" t="s">
        <v>110</v>
      </c>
      <c r="F245" s="496"/>
      <c r="G245" s="128" t="s">
        <v>60</v>
      </c>
      <c r="H245" s="128" t="s">
        <v>187</v>
      </c>
      <c r="I245" s="130">
        <f>'Ув.о бюдж.ассигн.'!I245</f>
        <v>20</v>
      </c>
      <c r="J245" s="130">
        <f>'Ув.о бюдж.ассигн.'!J245</f>
        <v>0</v>
      </c>
      <c r="K245" s="130">
        <f>'Ув.о бюдж.ассигн.'!K245</f>
        <v>0</v>
      </c>
    </row>
    <row r="246" spans="1:11" s="139" customFormat="1" ht="20.25" customHeight="1">
      <c r="A246" s="138" t="s">
        <v>206</v>
      </c>
      <c r="B246" s="128" t="s">
        <v>10</v>
      </c>
      <c r="C246" s="128" t="s">
        <v>37</v>
      </c>
      <c r="D246" s="128" t="s">
        <v>8</v>
      </c>
      <c r="E246" s="498" t="s">
        <v>110</v>
      </c>
      <c r="F246" s="496"/>
      <c r="G246" s="128" t="s">
        <v>60</v>
      </c>
      <c r="H246" s="128" t="s">
        <v>184</v>
      </c>
      <c r="I246" s="130">
        <f>'Ув.о бюдж.ассигн.'!I246</f>
        <v>160</v>
      </c>
      <c r="J246" s="130">
        <f>'Ув.о бюдж.ассигн.'!J246</f>
        <v>80</v>
      </c>
      <c r="K246" s="130">
        <f>'Ув.о бюдж.ассигн.'!K246</f>
        <v>80</v>
      </c>
    </row>
    <row r="247" spans="1:11" s="139" customFormat="1" ht="24.75" customHeight="1">
      <c r="A247" s="138" t="s">
        <v>207</v>
      </c>
      <c r="B247" s="128" t="s">
        <v>10</v>
      </c>
      <c r="C247" s="128" t="s">
        <v>37</v>
      </c>
      <c r="D247" s="128" t="s">
        <v>8</v>
      </c>
      <c r="E247" s="498" t="s">
        <v>110</v>
      </c>
      <c r="F247" s="496"/>
      <c r="G247" s="128" t="s">
        <v>60</v>
      </c>
      <c r="H247" s="128" t="s">
        <v>188</v>
      </c>
      <c r="I247" s="130">
        <f>'Ув.о бюдж.ассигн.'!I247</f>
        <v>70</v>
      </c>
      <c r="J247" s="130">
        <f>'Ув.о бюдж.ассигн.'!J247</f>
        <v>70</v>
      </c>
      <c r="K247" s="130">
        <f>'Ув.о бюдж.ассигн.'!K247</f>
        <v>70</v>
      </c>
    </row>
    <row r="248" spans="1:11" ht="22.5" customHeight="1">
      <c r="A248" s="56" t="s">
        <v>145</v>
      </c>
      <c r="B248" s="54" t="s">
        <v>10</v>
      </c>
      <c r="C248" s="54" t="s">
        <v>37</v>
      </c>
      <c r="D248" s="54" t="s">
        <v>8</v>
      </c>
      <c r="E248" s="408" t="s">
        <v>110</v>
      </c>
      <c r="F248" s="407"/>
      <c r="G248" s="54" t="s">
        <v>144</v>
      </c>
      <c r="H248" s="54"/>
      <c r="I248" s="98">
        <f>'пр 4'!H193</f>
        <v>400</v>
      </c>
      <c r="J248" s="98">
        <f>'пр 4'!I193</f>
        <v>400</v>
      </c>
      <c r="K248" s="98">
        <f>'пр 4'!J193</f>
        <v>400</v>
      </c>
    </row>
    <row r="249" spans="1:11" s="139" customFormat="1" ht="24.75" customHeight="1">
      <c r="A249" s="138" t="s">
        <v>197</v>
      </c>
      <c r="B249" s="128" t="s">
        <v>10</v>
      </c>
      <c r="C249" s="128" t="s">
        <v>37</v>
      </c>
      <c r="D249" s="128" t="s">
        <v>8</v>
      </c>
      <c r="E249" s="498" t="s">
        <v>110</v>
      </c>
      <c r="F249" s="496"/>
      <c r="G249" s="128" t="s">
        <v>144</v>
      </c>
      <c r="H249" s="128" t="s">
        <v>185</v>
      </c>
      <c r="I249" s="130">
        <f>'Ув.о бюдж.ассигн.'!I249</f>
        <v>300</v>
      </c>
      <c r="J249" s="130">
        <f>'Ув.о бюдж.ассигн.'!J249</f>
        <v>300</v>
      </c>
      <c r="K249" s="130">
        <f>'Ув.о бюдж.ассигн.'!K249</f>
        <v>300</v>
      </c>
    </row>
    <row r="250" spans="1:11" s="40" customFormat="1" ht="22.5" customHeight="1">
      <c r="A250" s="119" t="s">
        <v>150</v>
      </c>
      <c r="B250" s="69" t="s">
        <v>10</v>
      </c>
      <c r="C250" s="69" t="s">
        <v>37</v>
      </c>
      <c r="D250" s="69" t="s">
        <v>8</v>
      </c>
      <c r="E250" s="417" t="s">
        <v>110</v>
      </c>
      <c r="F250" s="418"/>
      <c r="G250" s="69" t="s">
        <v>148</v>
      </c>
      <c r="H250" s="69"/>
      <c r="I250" s="97">
        <f aca="true" t="shared" si="17" ref="I250:K251">I251</f>
        <v>0</v>
      </c>
      <c r="J250" s="97">
        <f t="shared" si="17"/>
        <v>0</v>
      </c>
      <c r="K250" s="97">
        <f t="shared" si="17"/>
        <v>0</v>
      </c>
    </row>
    <row r="251" spans="1:11" ht="22.5" customHeight="1">
      <c r="A251" s="70" t="s">
        <v>62</v>
      </c>
      <c r="B251" s="54" t="s">
        <v>10</v>
      </c>
      <c r="C251" s="54" t="s">
        <v>37</v>
      </c>
      <c r="D251" s="54" t="s">
        <v>8</v>
      </c>
      <c r="E251" s="408" t="s">
        <v>110</v>
      </c>
      <c r="F251" s="407"/>
      <c r="G251" s="54" t="s">
        <v>147</v>
      </c>
      <c r="H251" s="54"/>
      <c r="I251" s="98">
        <f t="shared" si="17"/>
        <v>0</v>
      </c>
      <c r="J251" s="98">
        <f t="shared" si="17"/>
        <v>0</v>
      </c>
      <c r="K251" s="98">
        <f t="shared" si="17"/>
        <v>0</v>
      </c>
    </row>
    <row r="252" spans="1:11" ht="22.5" customHeight="1">
      <c r="A252" s="56" t="s">
        <v>149</v>
      </c>
      <c r="B252" s="54" t="s">
        <v>10</v>
      </c>
      <c r="C252" s="54" t="s">
        <v>37</v>
      </c>
      <c r="D252" s="54" t="s">
        <v>8</v>
      </c>
      <c r="E252" s="408" t="s">
        <v>110</v>
      </c>
      <c r="F252" s="407"/>
      <c r="G252" s="54" t="s">
        <v>146</v>
      </c>
      <c r="H252" s="54"/>
      <c r="I252" s="98">
        <f>'пр 4'!H196</f>
        <v>0</v>
      </c>
      <c r="J252" s="98">
        <f>'пр 4'!I196</f>
        <v>0</v>
      </c>
      <c r="K252" s="98">
        <f>'пр 4'!J196</f>
        <v>0</v>
      </c>
    </row>
    <row r="253" spans="1:11" s="139" customFormat="1" ht="35.25" customHeight="1">
      <c r="A253" s="138" t="s">
        <v>202</v>
      </c>
      <c r="B253" s="128" t="s">
        <v>10</v>
      </c>
      <c r="C253" s="128" t="s">
        <v>37</v>
      </c>
      <c r="D253" s="128" t="s">
        <v>8</v>
      </c>
      <c r="E253" s="498" t="s">
        <v>110</v>
      </c>
      <c r="F253" s="496"/>
      <c r="G253" s="128" t="s">
        <v>146</v>
      </c>
      <c r="H253" s="128" t="s">
        <v>191</v>
      </c>
      <c r="I253" s="130">
        <f>'Ув.о бюдж.ассигн.'!I253</f>
        <v>1</v>
      </c>
      <c r="J253" s="130">
        <f>'Ув.о бюдж.ассигн.'!J253</f>
        <v>0</v>
      </c>
      <c r="K253" s="130">
        <f>'Ув.о бюдж.ассигн.'!K253</f>
        <v>0</v>
      </c>
    </row>
    <row r="254" spans="1:11" s="139" customFormat="1" ht="22.5" customHeight="1">
      <c r="A254" s="138" t="s">
        <v>204</v>
      </c>
      <c r="B254" s="128" t="s">
        <v>10</v>
      </c>
      <c r="C254" s="128" t="s">
        <v>37</v>
      </c>
      <c r="D254" s="128" t="s">
        <v>8</v>
      </c>
      <c r="E254" s="498" t="s">
        <v>110</v>
      </c>
      <c r="F254" s="496"/>
      <c r="G254" s="128" t="s">
        <v>146</v>
      </c>
      <c r="H254" s="128" t="s">
        <v>190</v>
      </c>
      <c r="I254" s="130">
        <f>'Ув.о бюдж.ассигн.'!I254</f>
        <v>0</v>
      </c>
      <c r="J254" s="130">
        <f>'Ув.о бюдж.ассигн.'!J254</f>
        <v>0</v>
      </c>
      <c r="K254" s="130">
        <f>'Ув.о бюдж.ассигн.'!K254</f>
        <v>0</v>
      </c>
    </row>
    <row r="255" spans="1:11" ht="61.5" customHeight="1">
      <c r="A255" s="119" t="s">
        <v>135</v>
      </c>
      <c r="B255" s="69" t="s">
        <v>10</v>
      </c>
      <c r="C255" s="69" t="s">
        <v>37</v>
      </c>
      <c r="D255" s="69" t="s">
        <v>8</v>
      </c>
      <c r="E255" s="440" t="s">
        <v>136</v>
      </c>
      <c r="F255" s="441"/>
      <c r="G255" s="16" t="s">
        <v>61</v>
      </c>
      <c r="H255" s="16"/>
      <c r="I255" s="97">
        <f>I256</f>
        <v>0</v>
      </c>
      <c r="J255" s="97">
        <f aca="true" t="shared" si="18" ref="J255:K257">J256</f>
        <v>0</v>
      </c>
      <c r="K255" s="97">
        <f t="shared" si="18"/>
        <v>0</v>
      </c>
    </row>
    <row r="256" spans="1:11" ht="27.75" customHeight="1">
      <c r="A256" s="56" t="s">
        <v>87</v>
      </c>
      <c r="B256" s="54" t="s">
        <v>10</v>
      </c>
      <c r="C256" s="54" t="s">
        <v>37</v>
      </c>
      <c r="D256" s="54" t="s">
        <v>8</v>
      </c>
      <c r="E256" s="435" t="s">
        <v>136</v>
      </c>
      <c r="F256" s="436"/>
      <c r="G256" s="57" t="s">
        <v>13</v>
      </c>
      <c r="H256" s="57"/>
      <c r="I256" s="98">
        <f>I257</f>
        <v>0</v>
      </c>
      <c r="J256" s="98">
        <f t="shared" si="18"/>
        <v>0</v>
      </c>
      <c r="K256" s="98">
        <f t="shared" si="18"/>
        <v>0</v>
      </c>
    </row>
    <row r="257" spans="1:11" ht="36.75" customHeight="1">
      <c r="A257" s="56" t="s">
        <v>94</v>
      </c>
      <c r="B257" s="54" t="s">
        <v>10</v>
      </c>
      <c r="C257" s="54" t="s">
        <v>37</v>
      </c>
      <c r="D257" s="54" t="s">
        <v>8</v>
      </c>
      <c r="E257" s="435" t="s">
        <v>136</v>
      </c>
      <c r="F257" s="436"/>
      <c r="G257" s="54" t="s">
        <v>89</v>
      </c>
      <c r="H257" s="54"/>
      <c r="I257" s="98">
        <f>I258</f>
        <v>0</v>
      </c>
      <c r="J257" s="98">
        <f t="shared" si="18"/>
        <v>0</v>
      </c>
      <c r="K257" s="98">
        <f t="shared" si="18"/>
        <v>0</v>
      </c>
    </row>
    <row r="258" spans="1:11" ht="34.5" customHeight="1">
      <c r="A258" s="56" t="s">
        <v>90</v>
      </c>
      <c r="B258" s="54" t="s">
        <v>10</v>
      </c>
      <c r="C258" s="54" t="s">
        <v>37</v>
      </c>
      <c r="D258" s="54" t="s">
        <v>8</v>
      </c>
      <c r="E258" s="435" t="s">
        <v>136</v>
      </c>
      <c r="F258" s="436"/>
      <c r="G258" s="54" t="s">
        <v>60</v>
      </c>
      <c r="H258" s="54"/>
      <c r="I258" s="98">
        <f>'пр 4'!H200</f>
        <v>0</v>
      </c>
      <c r="J258" s="98">
        <f>'пр 4'!I200</f>
        <v>0</v>
      </c>
      <c r="K258" s="98">
        <f>'пр 4'!J200</f>
        <v>0</v>
      </c>
    </row>
    <row r="259" spans="1:11" s="139" customFormat="1" ht="20.25" customHeight="1">
      <c r="A259" s="138" t="s">
        <v>19</v>
      </c>
      <c r="B259" s="128" t="s">
        <v>10</v>
      </c>
      <c r="C259" s="128" t="s">
        <v>37</v>
      </c>
      <c r="D259" s="128" t="s">
        <v>8</v>
      </c>
      <c r="E259" s="502" t="s">
        <v>136</v>
      </c>
      <c r="F259" s="503"/>
      <c r="G259" s="128" t="s">
        <v>60</v>
      </c>
      <c r="H259" s="128" t="s">
        <v>20</v>
      </c>
      <c r="I259" s="130">
        <f>'Ув.о бюдж.ассигн.'!I259</f>
        <v>860.455</v>
      </c>
      <c r="J259" s="130">
        <f>'Ув.о бюдж.ассигн.'!J259</f>
        <v>0</v>
      </c>
      <c r="K259" s="130">
        <f>'Ув.о бюдж.ассигн.'!K259</f>
        <v>0</v>
      </c>
    </row>
    <row r="260" spans="1:11" ht="15" customHeight="1">
      <c r="A260" s="68" t="s">
        <v>115</v>
      </c>
      <c r="B260" s="66" t="s">
        <v>10</v>
      </c>
      <c r="C260" s="66" t="s">
        <v>51</v>
      </c>
      <c r="D260" s="66"/>
      <c r="E260" s="400"/>
      <c r="F260" s="401"/>
      <c r="G260" s="66"/>
      <c r="H260" s="66"/>
      <c r="I260" s="97">
        <f aca="true" t="shared" si="19" ref="I260:K265">I261</f>
        <v>340</v>
      </c>
      <c r="J260" s="97">
        <f t="shared" si="19"/>
        <v>340</v>
      </c>
      <c r="K260" s="97">
        <f t="shared" si="19"/>
        <v>340</v>
      </c>
    </row>
    <row r="261" spans="1:11" ht="15" customHeight="1">
      <c r="A261" s="68" t="s">
        <v>115</v>
      </c>
      <c r="B261" s="66" t="s">
        <v>10</v>
      </c>
      <c r="C261" s="66" t="s">
        <v>51</v>
      </c>
      <c r="D261" s="66" t="s">
        <v>8</v>
      </c>
      <c r="E261" s="432" t="s">
        <v>80</v>
      </c>
      <c r="F261" s="418"/>
      <c r="G261" s="66"/>
      <c r="H261" s="66"/>
      <c r="I261" s="97">
        <f t="shared" si="19"/>
        <v>340</v>
      </c>
      <c r="J261" s="97">
        <f t="shared" si="19"/>
        <v>340</v>
      </c>
      <c r="K261" s="97">
        <f t="shared" si="19"/>
        <v>340</v>
      </c>
    </row>
    <row r="262" spans="1:11" s="55" customFormat="1" ht="15" customHeight="1">
      <c r="A262" s="88" t="s">
        <v>79</v>
      </c>
      <c r="B262" s="6">
        <v>716</v>
      </c>
      <c r="C262" s="67" t="s">
        <v>51</v>
      </c>
      <c r="D262" s="67" t="s">
        <v>8</v>
      </c>
      <c r="E262" s="400" t="s">
        <v>84</v>
      </c>
      <c r="F262" s="402"/>
      <c r="G262" s="6" t="s">
        <v>61</v>
      </c>
      <c r="H262" s="6"/>
      <c r="I262" s="98">
        <f t="shared" si="19"/>
        <v>340</v>
      </c>
      <c r="J262" s="98">
        <f t="shared" si="19"/>
        <v>340</v>
      </c>
      <c r="K262" s="98">
        <f t="shared" si="19"/>
        <v>340</v>
      </c>
    </row>
    <row r="263" spans="1:11" s="55" customFormat="1" ht="38.25" customHeight="1">
      <c r="A263" s="88" t="s">
        <v>83</v>
      </c>
      <c r="B263" s="6">
        <v>716</v>
      </c>
      <c r="C263" s="67" t="s">
        <v>51</v>
      </c>
      <c r="D263" s="67" t="s">
        <v>8</v>
      </c>
      <c r="E263" s="400" t="s">
        <v>84</v>
      </c>
      <c r="F263" s="402"/>
      <c r="G263" s="6" t="s">
        <v>61</v>
      </c>
      <c r="H263" s="6"/>
      <c r="I263" s="98">
        <f t="shared" si="19"/>
        <v>340</v>
      </c>
      <c r="J263" s="98">
        <f t="shared" si="19"/>
        <v>340</v>
      </c>
      <c r="K263" s="98">
        <f t="shared" si="19"/>
        <v>340</v>
      </c>
    </row>
    <row r="264" spans="1:11" s="55" customFormat="1" ht="25.5" customHeight="1">
      <c r="A264" s="26" t="s">
        <v>46</v>
      </c>
      <c r="B264" s="6">
        <v>716</v>
      </c>
      <c r="C264" s="67" t="s">
        <v>51</v>
      </c>
      <c r="D264" s="67" t="s">
        <v>8</v>
      </c>
      <c r="E264" s="400" t="s">
        <v>84</v>
      </c>
      <c r="F264" s="402"/>
      <c r="G264" s="6" t="s">
        <v>61</v>
      </c>
      <c r="H264" s="6"/>
      <c r="I264" s="98">
        <f t="shared" si="19"/>
        <v>340</v>
      </c>
      <c r="J264" s="98">
        <f t="shared" si="19"/>
        <v>340</v>
      </c>
      <c r="K264" s="98">
        <f t="shared" si="19"/>
        <v>340</v>
      </c>
    </row>
    <row r="265" spans="1:11" s="55" customFormat="1" ht="24" customHeight="1">
      <c r="A265" s="26" t="s">
        <v>143</v>
      </c>
      <c r="B265" s="6">
        <v>716</v>
      </c>
      <c r="C265" s="67" t="s">
        <v>51</v>
      </c>
      <c r="D265" s="67" t="s">
        <v>8</v>
      </c>
      <c r="E265" s="400" t="s">
        <v>116</v>
      </c>
      <c r="F265" s="401"/>
      <c r="G265" s="6" t="s">
        <v>61</v>
      </c>
      <c r="H265" s="6"/>
      <c r="I265" s="98">
        <f t="shared" si="19"/>
        <v>340</v>
      </c>
      <c r="J265" s="98">
        <f t="shared" si="19"/>
        <v>340</v>
      </c>
      <c r="K265" s="98">
        <f t="shared" si="19"/>
        <v>340</v>
      </c>
    </row>
    <row r="266" spans="1:11" s="55" customFormat="1" ht="25.5" customHeight="1">
      <c r="A266" s="70" t="s">
        <v>117</v>
      </c>
      <c r="B266" s="69" t="s">
        <v>10</v>
      </c>
      <c r="C266" s="67" t="s">
        <v>51</v>
      </c>
      <c r="D266" s="67" t="s">
        <v>8</v>
      </c>
      <c r="E266" s="400" t="s">
        <v>116</v>
      </c>
      <c r="F266" s="401"/>
      <c r="G266" s="66" t="s">
        <v>18</v>
      </c>
      <c r="H266" s="66"/>
      <c r="I266" s="97">
        <f>I268</f>
        <v>340</v>
      </c>
      <c r="J266" s="97">
        <f>J268</f>
        <v>340</v>
      </c>
      <c r="K266" s="97">
        <f>K268</f>
        <v>340</v>
      </c>
    </row>
    <row r="267" spans="1:11" s="55" customFormat="1" ht="27" customHeight="1">
      <c r="A267" s="26" t="s">
        <v>118</v>
      </c>
      <c r="B267" s="69" t="s">
        <v>10</v>
      </c>
      <c r="C267" s="67" t="s">
        <v>51</v>
      </c>
      <c r="D267" s="67" t="s">
        <v>8</v>
      </c>
      <c r="E267" s="400" t="s">
        <v>116</v>
      </c>
      <c r="F267" s="401"/>
      <c r="G267" s="66" t="s">
        <v>20</v>
      </c>
      <c r="H267" s="66"/>
      <c r="I267" s="98">
        <f>I268</f>
        <v>340</v>
      </c>
      <c r="J267" s="98">
        <f>J268</f>
        <v>340</v>
      </c>
      <c r="K267" s="98">
        <f>K268</f>
        <v>340</v>
      </c>
    </row>
    <row r="268" spans="1:11" s="55" customFormat="1" ht="21" customHeight="1">
      <c r="A268" s="26" t="s">
        <v>120</v>
      </c>
      <c r="B268" s="69" t="s">
        <v>10</v>
      </c>
      <c r="C268" s="67" t="s">
        <v>51</v>
      </c>
      <c r="D268" s="67" t="s">
        <v>8</v>
      </c>
      <c r="E268" s="400" t="s">
        <v>116</v>
      </c>
      <c r="F268" s="401"/>
      <c r="G268" s="66" t="s">
        <v>119</v>
      </c>
      <c r="H268" s="66"/>
      <c r="I268" s="98">
        <f>'пр 4'!H209</f>
        <v>340</v>
      </c>
      <c r="J268" s="98">
        <f>'пр 4'!I209</f>
        <v>340</v>
      </c>
      <c r="K268" s="98">
        <f>'пр 4'!J209</f>
        <v>340</v>
      </c>
    </row>
    <row r="269" spans="1:11" s="131" customFormat="1" ht="26.25" customHeight="1">
      <c r="A269" s="150" t="s">
        <v>208</v>
      </c>
      <c r="B269" s="132" t="s">
        <v>10</v>
      </c>
      <c r="C269" s="133" t="s">
        <v>51</v>
      </c>
      <c r="D269" s="133" t="s">
        <v>8</v>
      </c>
      <c r="E269" s="495" t="s">
        <v>116</v>
      </c>
      <c r="F269" s="496"/>
      <c r="G269" s="133" t="s">
        <v>119</v>
      </c>
      <c r="H269" s="133" t="s">
        <v>192</v>
      </c>
      <c r="I269" s="130">
        <f>'Ув.о бюдж.ассигн.'!I269</f>
        <v>350</v>
      </c>
      <c r="J269" s="130">
        <f>'Ув.о бюдж.ассигн.'!J269</f>
        <v>350</v>
      </c>
      <c r="K269" s="130">
        <f>'Ув.о бюдж.ассигн.'!K269</f>
        <v>350</v>
      </c>
    </row>
    <row r="270" spans="1:11" s="55" customFormat="1" ht="30" customHeight="1">
      <c r="A270" s="110" t="s">
        <v>131</v>
      </c>
      <c r="B270" s="111" t="s">
        <v>10</v>
      </c>
      <c r="C270" s="50" t="s">
        <v>42</v>
      </c>
      <c r="D270" s="50" t="s">
        <v>8</v>
      </c>
      <c r="E270" s="438"/>
      <c r="F270" s="439"/>
      <c r="G270" s="112"/>
      <c r="H270" s="112"/>
      <c r="I270" s="113">
        <f aca="true" t="shared" si="20" ref="I270:K271">I271</f>
        <v>16</v>
      </c>
      <c r="J270" s="113">
        <f t="shared" si="20"/>
        <v>16</v>
      </c>
      <c r="K270" s="113">
        <f t="shared" si="20"/>
        <v>16</v>
      </c>
    </row>
    <row r="271" spans="1:11" s="55" customFormat="1" ht="19.5" customHeight="1">
      <c r="A271" s="115" t="s">
        <v>123</v>
      </c>
      <c r="B271" s="111" t="s">
        <v>10</v>
      </c>
      <c r="C271" s="50" t="s">
        <v>42</v>
      </c>
      <c r="D271" s="50" t="s">
        <v>8</v>
      </c>
      <c r="E271" s="442" t="s">
        <v>124</v>
      </c>
      <c r="F271" s="443"/>
      <c r="G271" s="112"/>
      <c r="H271" s="112"/>
      <c r="I271" s="116">
        <f t="shared" si="20"/>
        <v>16</v>
      </c>
      <c r="J271" s="116">
        <f t="shared" si="20"/>
        <v>16</v>
      </c>
      <c r="K271" s="116">
        <f t="shared" si="20"/>
        <v>16</v>
      </c>
    </row>
    <row r="272" spans="1:11" s="55" customFormat="1" ht="18.75" customHeight="1">
      <c r="A272" s="115" t="s">
        <v>123</v>
      </c>
      <c r="B272" s="111" t="s">
        <v>10</v>
      </c>
      <c r="C272" s="50" t="s">
        <v>42</v>
      </c>
      <c r="D272" s="50" t="s">
        <v>8</v>
      </c>
      <c r="E272" s="442" t="s">
        <v>124</v>
      </c>
      <c r="F272" s="443"/>
      <c r="G272" s="112" t="s">
        <v>125</v>
      </c>
      <c r="H272" s="112"/>
      <c r="I272" s="116">
        <f>'пр 4'!H213</f>
        <v>16</v>
      </c>
      <c r="J272" s="116">
        <f>'пр 4'!I213</f>
        <v>16</v>
      </c>
      <c r="K272" s="116">
        <f>'пр 4'!J213</f>
        <v>16</v>
      </c>
    </row>
    <row r="273" spans="1:11" s="131" customFormat="1" ht="18.75" customHeight="1">
      <c r="A273" s="134" t="s">
        <v>209</v>
      </c>
      <c r="B273" s="135" t="s">
        <v>10</v>
      </c>
      <c r="C273" s="136" t="s">
        <v>42</v>
      </c>
      <c r="D273" s="136" t="s">
        <v>8</v>
      </c>
      <c r="E273" s="499" t="s">
        <v>124</v>
      </c>
      <c r="F273" s="500"/>
      <c r="G273" s="136" t="s">
        <v>125</v>
      </c>
      <c r="H273" s="136" t="s">
        <v>193</v>
      </c>
      <c r="I273" s="137">
        <f>'Ув.о бюдж.ассигн.'!I273</f>
        <v>39.80377</v>
      </c>
      <c r="J273" s="137">
        <f>'Ув.о бюдж.ассигн.'!J273</f>
        <v>16</v>
      </c>
      <c r="K273" s="137">
        <f>'Ув.о бюдж.ассигн.'!K273</f>
        <v>19</v>
      </c>
    </row>
    <row r="274" spans="1:11" s="55" customFormat="1" ht="33.75" customHeight="1">
      <c r="A274" s="85" t="s">
        <v>132</v>
      </c>
      <c r="B274" s="66" t="s">
        <v>10</v>
      </c>
      <c r="C274" s="67" t="s">
        <v>43</v>
      </c>
      <c r="D274" s="67"/>
      <c r="E274" s="432"/>
      <c r="F274" s="437"/>
      <c r="G274" s="67"/>
      <c r="H274" s="67"/>
      <c r="I274" s="97">
        <f aca="true" t="shared" si="21" ref="I274:I279">I275</f>
        <v>219.52822</v>
      </c>
      <c r="J274" s="97">
        <f aca="true" t="shared" si="22" ref="J274:K278">J275</f>
        <v>0</v>
      </c>
      <c r="K274" s="97">
        <f t="shared" si="22"/>
        <v>0</v>
      </c>
    </row>
    <row r="275" spans="1:11" s="114" customFormat="1" ht="30" customHeight="1">
      <c r="A275" s="85" t="s">
        <v>112</v>
      </c>
      <c r="B275" s="66" t="s">
        <v>10</v>
      </c>
      <c r="C275" s="67" t="s">
        <v>43</v>
      </c>
      <c r="D275" s="67" t="s">
        <v>28</v>
      </c>
      <c r="E275" s="432" t="s">
        <v>80</v>
      </c>
      <c r="F275" s="437"/>
      <c r="G275" s="67" t="s">
        <v>61</v>
      </c>
      <c r="H275" s="67"/>
      <c r="I275" s="98">
        <f t="shared" si="21"/>
        <v>219.52822</v>
      </c>
      <c r="J275" s="98">
        <f t="shared" si="22"/>
        <v>0</v>
      </c>
      <c r="K275" s="98">
        <f t="shared" si="22"/>
        <v>0</v>
      </c>
    </row>
    <row r="276" spans="1:11" s="48" customFormat="1" ht="30" customHeight="1">
      <c r="A276" s="88" t="s">
        <v>79</v>
      </c>
      <c r="B276" s="66" t="s">
        <v>10</v>
      </c>
      <c r="C276" s="67" t="s">
        <v>43</v>
      </c>
      <c r="D276" s="67" t="s">
        <v>28</v>
      </c>
      <c r="E276" s="400" t="s">
        <v>81</v>
      </c>
      <c r="F276" s="402"/>
      <c r="G276" s="67"/>
      <c r="H276" s="67"/>
      <c r="I276" s="98">
        <f t="shared" si="21"/>
        <v>219.52822</v>
      </c>
      <c r="J276" s="98">
        <f t="shared" si="22"/>
        <v>0</v>
      </c>
      <c r="K276" s="98">
        <f t="shared" si="22"/>
        <v>0</v>
      </c>
    </row>
    <row r="277" spans="1:11" s="48" customFormat="1" ht="38.25" customHeight="1">
      <c r="A277" s="88" t="s">
        <v>83</v>
      </c>
      <c r="B277" s="66" t="s">
        <v>10</v>
      </c>
      <c r="C277" s="67" t="s">
        <v>43</v>
      </c>
      <c r="D277" s="67" t="s">
        <v>28</v>
      </c>
      <c r="E277" s="400" t="s">
        <v>81</v>
      </c>
      <c r="F277" s="401"/>
      <c r="G277" s="67"/>
      <c r="H277" s="67"/>
      <c r="I277" s="98">
        <f t="shared" si="21"/>
        <v>219.52822</v>
      </c>
      <c r="J277" s="98">
        <f t="shared" si="22"/>
        <v>0</v>
      </c>
      <c r="K277" s="98">
        <f t="shared" si="22"/>
        <v>0</v>
      </c>
    </row>
    <row r="278" spans="1:11" s="55" customFormat="1" ht="21" customHeight="1">
      <c r="A278" s="26" t="s">
        <v>38</v>
      </c>
      <c r="B278" s="54" t="s">
        <v>10</v>
      </c>
      <c r="C278" s="59" t="s">
        <v>43</v>
      </c>
      <c r="D278" s="59" t="s">
        <v>28</v>
      </c>
      <c r="E278" s="400" t="s">
        <v>75</v>
      </c>
      <c r="F278" s="401"/>
      <c r="G278" s="59"/>
      <c r="H278" s="59"/>
      <c r="I278" s="98">
        <f t="shared" si="21"/>
        <v>219.52822</v>
      </c>
      <c r="J278" s="98">
        <f t="shared" si="22"/>
        <v>0</v>
      </c>
      <c r="K278" s="98">
        <f t="shared" si="22"/>
        <v>0</v>
      </c>
    </row>
    <row r="279" spans="1:11" s="55" customFormat="1" ht="16.5" customHeight="1">
      <c r="A279" s="56" t="s">
        <v>113</v>
      </c>
      <c r="B279" s="54" t="s">
        <v>10</v>
      </c>
      <c r="C279" s="54" t="s">
        <v>43</v>
      </c>
      <c r="D279" s="54" t="s">
        <v>28</v>
      </c>
      <c r="E279" s="400" t="s">
        <v>114</v>
      </c>
      <c r="F279" s="401"/>
      <c r="G279" s="53">
        <v>500</v>
      </c>
      <c r="H279" s="53"/>
      <c r="I279" s="98">
        <f t="shared" si="21"/>
        <v>219.52822</v>
      </c>
      <c r="J279" s="98">
        <f>J280+J281+J282+J283+J284+J285</f>
        <v>0</v>
      </c>
      <c r="K279" s="98">
        <f>K280+K281+K282+K283+K284+K285</f>
        <v>0</v>
      </c>
    </row>
    <row r="280" spans="1:11" s="55" customFormat="1" ht="26.25" customHeight="1">
      <c r="A280" s="86" t="s">
        <v>39</v>
      </c>
      <c r="B280" s="54" t="s">
        <v>10</v>
      </c>
      <c r="C280" s="54" t="s">
        <v>43</v>
      </c>
      <c r="D280" s="54" t="s">
        <v>28</v>
      </c>
      <c r="E280" s="400" t="s">
        <v>114</v>
      </c>
      <c r="F280" s="401"/>
      <c r="G280" s="53">
        <v>540</v>
      </c>
      <c r="H280" s="53"/>
      <c r="I280" s="98">
        <f>'пр 4'!H220</f>
        <v>219.52822</v>
      </c>
      <c r="J280" s="98">
        <f>'пр 4'!I220</f>
        <v>0</v>
      </c>
      <c r="K280" s="98">
        <f>'пр 4'!J220</f>
        <v>0</v>
      </c>
    </row>
    <row r="281" spans="1:11" s="131" customFormat="1" ht="26.25" customHeight="1">
      <c r="A281" s="127" t="s">
        <v>39</v>
      </c>
      <c r="B281" s="128" t="s">
        <v>10</v>
      </c>
      <c r="C281" s="128" t="s">
        <v>43</v>
      </c>
      <c r="D281" s="128" t="s">
        <v>28</v>
      </c>
      <c r="E281" s="495" t="s">
        <v>114</v>
      </c>
      <c r="F281" s="496"/>
      <c r="G281" s="129">
        <v>540</v>
      </c>
      <c r="H281" s="129">
        <v>251</v>
      </c>
      <c r="I281" s="130">
        <f>'Ув.о бюдж.ассигн.'!I281</f>
        <v>153.14338</v>
      </c>
      <c r="J281" s="130">
        <f>'Ув.о бюдж.ассигн.'!J281</f>
        <v>0</v>
      </c>
      <c r="K281" s="130">
        <f>'Ув.о бюдж.ассигн.'!K281</f>
        <v>0</v>
      </c>
    </row>
    <row r="282" spans="1:11" s="55" customFormat="1" ht="45.75" customHeight="1">
      <c r="A282"/>
      <c r="B282"/>
      <c r="C282"/>
      <c r="D282"/>
      <c r="E282"/>
      <c r="F282"/>
      <c r="G282"/>
      <c r="H282"/>
      <c r="I282" s="39"/>
      <c r="J282" s="39"/>
      <c r="K282" s="39"/>
    </row>
    <row r="283" spans="1:11" s="61" customFormat="1" ht="26.25" customHeight="1">
      <c r="A283"/>
      <c r="B283"/>
      <c r="C283"/>
      <c r="D283"/>
      <c r="E283"/>
      <c r="F283"/>
      <c r="G283"/>
      <c r="H283"/>
      <c r="I283" s="39"/>
      <c r="J283" s="39"/>
      <c r="K283" s="39"/>
    </row>
    <row r="284" spans="1:11" s="61" customFormat="1" ht="24.75" customHeight="1">
      <c r="A284"/>
      <c r="B284"/>
      <c r="C284"/>
      <c r="D284"/>
      <c r="E284"/>
      <c r="F284"/>
      <c r="G284"/>
      <c r="H284"/>
      <c r="I284" s="39"/>
      <c r="J284" s="39"/>
      <c r="K284" s="39"/>
    </row>
    <row r="285" ht="12.75" customHeight="1"/>
  </sheetData>
  <sheetProtection/>
  <mergeCells count="280">
    <mergeCell ref="E281:F281"/>
    <mergeCell ref="E275:F275"/>
    <mergeCell ref="E276:F276"/>
    <mergeCell ref="E277:F277"/>
    <mergeCell ref="E278:F278"/>
    <mergeCell ref="E279:F279"/>
    <mergeCell ref="E280:F280"/>
    <mergeCell ref="E269:F269"/>
    <mergeCell ref="E270:F270"/>
    <mergeCell ref="E271:F271"/>
    <mergeCell ref="E272:F272"/>
    <mergeCell ref="E273:F273"/>
    <mergeCell ref="E274:F274"/>
    <mergeCell ref="E263:F263"/>
    <mergeCell ref="E264:F264"/>
    <mergeCell ref="E265:F265"/>
    <mergeCell ref="E266:F266"/>
    <mergeCell ref="E267:F267"/>
    <mergeCell ref="E268:F268"/>
    <mergeCell ref="E257:F257"/>
    <mergeCell ref="E258:F258"/>
    <mergeCell ref="E259:F259"/>
    <mergeCell ref="E260:F260"/>
    <mergeCell ref="E261:F261"/>
    <mergeCell ref="E262:F262"/>
    <mergeCell ref="E251:F251"/>
    <mergeCell ref="E252:F252"/>
    <mergeCell ref="E253:F253"/>
    <mergeCell ref="E254:F254"/>
    <mergeCell ref="E255:F255"/>
    <mergeCell ref="E256:F256"/>
    <mergeCell ref="E245:F245"/>
    <mergeCell ref="E246:F246"/>
    <mergeCell ref="E247:F247"/>
    <mergeCell ref="E248:F248"/>
    <mergeCell ref="E249:F249"/>
    <mergeCell ref="E250:F250"/>
    <mergeCell ref="E239:F239"/>
    <mergeCell ref="E240:F240"/>
    <mergeCell ref="E241:F241"/>
    <mergeCell ref="E242:F242"/>
    <mergeCell ref="E243:F243"/>
    <mergeCell ref="E244:F244"/>
    <mergeCell ref="E233:F233"/>
    <mergeCell ref="E234:F234"/>
    <mergeCell ref="E235:F235"/>
    <mergeCell ref="E236:F236"/>
    <mergeCell ref="E237:F237"/>
    <mergeCell ref="E238:F238"/>
    <mergeCell ref="E227:F227"/>
    <mergeCell ref="E228:F228"/>
    <mergeCell ref="E229:F229"/>
    <mergeCell ref="E230:F230"/>
    <mergeCell ref="E231:F231"/>
    <mergeCell ref="E232:F232"/>
    <mergeCell ref="E221:F221"/>
    <mergeCell ref="E222:F222"/>
    <mergeCell ref="E223:F223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20:F220"/>
    <mergeCell ref="E209:F209"/>
    <mergeCell ref="E210:F210"/>
    <mergeCell ref="E211:F211"/>
    <mergeCell ref="E212:F212"/>
    <mergeCell ref="E213:F213"/>
    <mergeCell ref="E214:F214"/>
    <mergeCell ref="E203:F203"/>
    <mergeCell ref="E204:F204"/>
    <mergeCell ref="E205:F205"/>
    <mergeCell ref="E206:F206"/>
    <mergeCell ref="E207:F207"/>
    <mergeCell ref="E208:F208"/>
    <mergeCell ref="E197:F197"/>
    <mergeCell ref="E198:F198"/>
    <mergeCell ref="E199:F199"/>
    <mergeCell ref="E200:F200"/>
    <mergeCell ref="E201:F201"/>
    <mergeCell ref="E202:F202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E1:I1"/>
    <mergeCell ref="A2:I2"/>
    <mergeCell ref="A3:K3"/>
    <mergeCell ref="A4:K4"/>
    <mergeCell ref="A5:K5"/>
    <mergeCell ref="A9:A10"/>
    <mergeCell ref="B9:G9"/>
    <mergeCell ref="I9:K9"/>
    <mergeCell ref="E10:F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72">
      <selection activeCell="A178" sqref="A178:F180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0.125" style="0" customWidth="1"/>
    <col min="9" max="11" width="13.625" style="39" customWidth="1"/>
    <col min="12" max="12" width="12.625" style="0" customWidth="1"/>
  </cols>
  <sheetData>
    <row r="1" spans="5:11" ht="18" customHeight="1">
      <c r="E1" s="475"/>
      <c r="F1" s="475"/>
      <c r="G1" s="475"/>
      <c r="H1" s="475"/>
      <c r="I1" s="475"/>
      <c r="J1" s="2"/>
      <c r="K1" s="117"/>
    </row>
    <row r="2" spans="1:11" ht="13.5" customHeight="1">
      <c r="A2" s="476"/>
      <c r="B2" s="476"/>
      <c r="C2" s="476"/>
      <c r="D2" s="476"/>
      <c r="E2" s="476"/>
      <c r="F2" s="476"/>
      <c r="G2" s="476"/>
      <c r="H2" s="476"/>
      <c r="I2" s="476"/>
      <c r="J2" s="2"/>
      <c r="K2" s="117"/>
    </row>
    <row r="3" spans="1:11" ht="24.75" customHeight="1">
      <c r="A3" s="486" t="s">
        <v>211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1" ht="18.75" customHeight="1">
      <c r="A4" s="479" t="s">
        <v>151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</row>
    <row r="5" spans="1:11" ht="18.75" customHeight="1">
      <c r="A5" s="487" t="s">
        <v>172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</row>
    <row r="6" spans="1:11" ht="18.75" customHeight="1">
      <c r="A6" s="160" t="s">
        <v>212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>
      <c r="A7" s="3"/>
      <c r="B7" s="3"/>
      <c r="C7" s="3"/>
      <c r="D7" s="3"/>
      <c r="E7" s="3"/>
      <c r="F7" s="3"/>
      <c r="G7" s="3"/>
      <c r="H7" s="3"/>
      <c r="I7" s="47"/>
      <c r="J7" s="47"/>
      <c r="K7" s="47"/>
    </row>
    <row r="9" spans="1:11" ht="57" customHeight="1">
      <c r="A9" s="426" t="s">
        <v>0</v>
      </c>
      <c r="B9" s="477" t="s">
        <v>152</v>
      </c>
      <c r="C9" s="477"/>
      <c r="D9" s="477"/>
      <c r="E9" s="477"/>
      <c r="F9" s="477"/>
      <c r="G9" s="477"/>
      <c r="H9" s="124" t="s">
        <v>169</v>
      </c>
      <c r="I9" s="483" t="s">
        <v>153</v>
      </c>
      <c r="J9" s="484"/>
      <c r="K9" s="485"/>
    </row>
    <row r="10" spans="1:11" ht="65.25" customHeight="1">
      <c r="A10" s="426"/>
      <c r="B10" s="43" t="s">
        <v>154</v>
      </c>
      <c r="C10" s="42" t="s">
        <v>155</v>
      </c>
      <c r="D10" s="43" t="s">
        <v>156</v>
      </c>
      <c r="E10" s="430" t="s">
        <v>157</v>
      </c>
      <c r="F10" s="431"/>
      <c r="G10" s="42" t="s">
        <v>158</v>
      </c>
      <c r="H10" s="42" t="s">
        <v>170</v>
      </c>
      <c r="I10" s="122" t="s">
        <v>159</v>
      </c>
      <c r="J10" s="122" t="s">
        <v>160</v>
      </c>
      <c r="K10" s="122" t="s">
        <v>161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406">
        <v>5</v>
      </c>
      <c r="F11" s="407"/>
      <c r="G11" s="1">
        <v>7</v>
      </c>
      <c r="H11" s="1"/>
      <c r="I11" s="38">
        <v>8</v>
      </c>
      <c r="J11" s="38">
        <v>9</v>
      </c>
      <c r="K11" s="38">
        <v>10</v>
      </c>
    </row>
    <row r="12" spans="1:11" ht="12.75">
      <c r="A12" s="24" t="s">
        <v>6</v>
      </c>
      <c r="B12" s="4"/>
      <c r="C12" s="4"/>
      <c r="D12" s="4"/>
      <c r="E12" s="408"/>
      <c r="F12" s="407"/>
      <c r="G12" s="4"/>
      <c r="H12" s="4"/>
      <c r="I12" s="94">
        <f>I13+I107+I157+I220+I139+I274+I120+I260+I270</f>
        <v>73885.309994</v>
      </c>
      <c r="J12" s="94">
        <f>J13+J107+J157+J220+J139+J274+J120+J260+J270</f>
        <v>73426.583774</v>
      </c>
      <c r="K12" s="94">
        <f>K13+K107+K157+K220+K139+K274+K120+K260+K270</f>
        <v>59416.061773999994</v>
      </c>
    </row>
    <row r="13" spans="1:11" ht="29.25" customHeight="1">
      <c r="A13" s="7" t="s">
        <v>7</v>
      </c>
      <c r="B13" s="12">
        <v>716</v>
      </c>
      <c r="C13" s="16" t="s">
        <v>8</v>
      </c>
      <c r="D13" s="20"/>
      <c r="E13" s="408"/>
      <c r="F13" s="407"/>
      <c r="G13" s="20"/>
      <c r="H13" s="20"/>
      <c r="I13" s="97">
        <f>I14+I24+I34+I100+I92</f>
        <v>21231.827773999998</v>
      </c>
      <c r="J13" s="97">
        <f>J14+J24+J34+J100+J92</f>
        <v>21281.827773999998</v>
      </c>
      <c r="K13" s="97">
        <f>K14+K24+K34+K100+K92</f>
        <v>21281.127773999997</v>
      </c>
    </row>
    <row r="14" spans="1:11" ht="51.75" customHeight="1">
      <c r="A14" s="18" t="s">
        <v>127</v>
      </c>
      <c r="B14" s="12">
        <v>716</v>
      </c>
      <c r="C14" s="16" t="s">
        <v>8</v>
      </c>
      <c r="D14" s="16" t="s">
        <v>9</v>
      </c>
      <c r="E14" s="417" t="s">
        <v>80</v>
      </c>
      <c r="F14" s="418"/>
      <c r="G14" s="16" t="s">
        <v>61</v>
      </c>
      <c r="H14" s="16"/>
      <c r="I14" s="97">
        <f>I17</f>
        <v>2342.111814</v>
      </c>
      <c r="J14" s="97">
        <f>J17</f>
        <v>2342.111814</v>
      </c>
      <c r="K14" s="97">
        <f>K17</f>
        <v>2342.111814</v>
      </c>
    </row>
    <row r="15" spans="1:11" ht="27" customHeight="1">
      <c r="A15" s="26" t="s">
        <v>79</v>
      </c>
      <c r="B15" s="1">
        <v>716</v>
      </c>
      <c r="C15" s="6" t="s">
        <v>8</v>
      </c>
      <c r="D15" s="6" t="s">
        <v>9</v>
      </c>
      <c r="E15" s="400" t="s">
        <v>81</v>
      </c>
      <c r="F15" s="401"/>
      <c r="G15" s="6" t="s">
        <v>61</v>
      </c>
      <c r="H15" s="6"/>
      <c r="I15" s="98">
        <f>I17</f>
        <v>2342.111814</v>
      </c>
      <c r="J15" s="98">
        <f>J17</f>
        <v>2342.111814</v>
      </c>
      <c r="K15" s="98">
        <f>K17</f>
        <v>2342.111814</v>
      </c>
    </row>
    <row r="16" spans="1:11" ht="40.5" customHeight="1">
      <c r="A16" s="26" t="s">
        <v>83</v>
      </c>
      <c r="B16" s="1">
        <v>716</v>
      </c>
      <c r="C16" s="6" t="s">
        <v>8</v>
      </c>
      <c r="D16" s="6" t="s">
        <v>9</v>
      </c>
      <c r="E16" s="400" t="s">
        <v>81</v>
      </c>
      <c r="F16" s="401"/>
      <c r="G16" s="6" t="s">
        <v>61</v>
      </c>
      <c r="H16" s="6"/>
      <c r="I16" s="98">
        <f>I17</f>
        <v>2342.111814</v>
      </c>
      <c r="J16" s="98">
        <f aca="true" t="shared" si="0" ref="J16:K18">J17</f>
        <v>2342.111814</v>
      </c>
      <c r="K16" s="98">
        <f t="shared" si="0"/>
        <v>2342.111814</v>
      </c>
    </row>
    <row r="17" spans="1:11" ht="38.25">
      <c r="A17" s="72" t="s">
        <v>46</v>
      </c>
      <c r="B17" s="96">
        <v>716</v>
      </c>
      <c r="C17" s="54" t="s">
        <v>8</v>
      </c>
      <c r="D17" s="54" t="s">
        <v>9</v>
      </c>
      <c r="E17" s="403" t="s">
        <v>75</v>
      </c>
      <c r="F17" s="404"/>
      <c r="G17" s="54" t="s">
        <v>61</v>
      </c>
      <c r="H17" s="54"/>
      <c r="I17" s="98">
        <f>I18</f>
        <v>2342.111814</v>
      </c>
      <c r="J17" s="98">
        <f t="shared" si="0"/>
        <v>2342.111814</v>
      </c>
      <c r="K17" s="98">
        <f t="shared" si="0"/>
        <v>2342.111814</v>
      </c>
    </row>
    <row r="18" spans="1:11" ht="22.5">
      <c r="A18" s="56" t="s">
        <v>47</v>
      </c>
      <c r="B18" s="54" t="s">
        <v>10</v>
      </c>
      <c r="C18" s="54" t="s">
        <v>8</v>
      </c>
      <c r="D18" s="54" t="s">
        <v>9</v>
      </c>
      <c r="E18" s="403" t="s">
        <v>74</v>
      </c>
      <c r="F18" s="404"/>
      <c r="G18" s="54" t="s">
        <v>61</v>
      </c>
      <c r="H18" s="54"/>
      <c r="I18" s="98">
        <f>I19</f>
        <v>2342.111814</v>
      </c>
      <c r="J18" s="98">
        <f t="shared" si="0"/>
        <v>2342.111814</v>
      </c>
      <c r="K18" s="98">
        <f t="shared" si="0"/>
        <v>2342.111814</v>
      </c>
    </row>
    <row r="19" spans="1:11" ht="27.75" customHeight="1">
      <c r="A19" s="56" t="s">
        <v>85</v>
      </c>
      <c r="B19" s="54" t="s">
        <v>10</v>
      </c>
      <c r="C19" s="54" t="s">
        <v>8</v>
      </c>
      <c r="D19" s="54" t="s">
        <v>9</v>
      </c>
      <c r="E19" s="403" t="s">
        <v>74</v>
      </c>
      <c r="F19" s="404"/>
      <c r="G19" s="54" t="s">
        <v>78</v>
      </c>
      <c r="H19" s="54"/>
      <c r="I19" s="98">
        <f>I22+I20</f>
        <v>2342.111814</v>
      </c>
      <c r="J19" s="98">
        <f>J22+J20</f>
        <v>2342.111814</v>
      </c>
      <c r="K19" s="98">
        <f>K22+K20</f>
        <v>2342.111814</v>
      </c>
    </row>
    <row r="20" spans="1:11" s="55" customFormat="1" ht="27" customHeight="1">
      <c r="A20" s="56" t="s">
        <v>86</v>
      </c>
      <c r="B20" s="54" t="s">
        <v>10</v>
      </c>
      <c r="C20" s="54" t="s">
        <v>8</v>
      </c>
      <c r="D20" s="54" t="s">
        <v>9</v>
      </c>
      <c r="E20" s="403" t="s">
        <v>74</v>
      </c>
      <c r="F20" s="404"/>
      <c r="G20" s="54" t="s">
        <v>57</v>
      </c>
      <c r="H20" s="54"/>
      <c r="I20" s="98">
        <f>'пр 4'!H18</f>
        <v>1798.857</v>
      </c>
      <c r="J20" s="98">
        <f>'пр 4'!I18</f>
        <v>1798.857</v>
      </c>
      <c r="K20" s="98">
        <f>'пр 4'!J18</f>
        <v>1798.857</v>
      </c>
    </row>
    <row r="21" spans="1:11" s="131" customFormat="1" ht="19.5" customHeight="1">
      <c r="A21" s="138" t="s">
        <v>180</v>
      </c>
      <c r="B21" s="128" t="s">
        <v>10</v>
      </c>
      <c r="C21" s="128" t="s">
        <v>8</v>
      </c>
      <c r="D21" s="128" t="s">
        <v>9</v>
      </c>
      <c r="E21" s="488" t="s">
        <v>74</v>
      </c>
      <c r="F21" s="489"/>
      <c r="G21" s="128" t="s">
        <v>57</v>
      </c>
      <c r="H21" s="128" t="s">
        <v>173</v>
      </c>
      <c r="I21" s="130">
        <f>'Ув.о бюдж.ассигн.'!I21</f>
        <v>1360.629</v>
      </c>
      <c r="J21" s="130">
        <f>'Ув.о бюдж.ассигн.'!J21</f>
        <v>1360.629</v>
      </c>
      <c r="K21" s="130">
        <f>'Ув.о бюдж.ассигн.'!K21</f>
        <v>1360.629</v>
      </c>
    </row>
    <row r="22" spans="1:11" s="55" customFormat="1" ht="16.5" customHeight="1">
      <c r="A22" s="56" t="s">
        <v>15</v>
      </c>
      <c r="B22" s="54" t="s">
        <v>10</v>
      </c>
      <c r="C22" s="54" t="s">
        <v>8</v>
      </c>
      <c r="D22" s="54" t="s">
        <v>9</v>
      </c>
      <c r="E22" s="403" t="s">
        <v>74</v>
      </c>
      <c r="F22" s="404"/>
      <c r="G22" s="54" t="s">
        <v>77</v>
      </c>
      <c r="H22" s="54"/>
      <c r="I22" s="98">
        <f>'пр 4'!H19</f>
        <v>543.254814</v>
      </c>
      <c r="J22" s="98">
        <f>'пр 4'!I19</f>
        <v>543.254814</v>
      </c>
      <c r="K22" s="98">
        <f>'пр 4'!J19</f>
        <v>543.254814</v>
      </c>
    </row>
    <row r="23" spans="1:11" s="131" customFormat="1" ht="16.5" customHeight="1">
      <c r="A23" s="138" t="s">
        <v>15</v>
      </c>
      <c r="B23" s="128" t="s">
        <v>10</v>
      </c>
      <c r="C23" s="128" t="s">
        <v>8</v>
      </c>
      <c r="D23" s="128" t="s">
        <v>9</v>
      </c>
      <c r="E23" s="488" t="s">
        <v>74</v>
      </c>
      <c r="F23" s="489"/>
      <c r="G23" s="128" t="s">
        <v>77</v>
      </c>
      <c r="H23" s="128" t="s">
        <v>174</v>
      </c>
      <c r="I23" s="130">
        <f>'Ув.о бюдж.ассигн.'!I23</f>
        <v>410.91</v>
      </c>
      <c r="J23" s="130">
        <f>'Ув.о бюдж.ассигн.'!J23</f>
        <v>410.91</v>
      </c>
      <c r="K23" s="130">
        <f>'Ув.о бюдж.ассигн.'!K23</f>
        <v>410.91</v>
      </c>
    </row>
    <row r="24" spans="1:11" s="40" customFormat="1" ht="66.75" customHeight="1">
      <c r="A24" s="52" t="s">
        <v>128</v>
      </c>
      <c r="B24" s="16">
        <v>716</v>
      </c>
      <c r="C24" s="16" t="s">
        <v>8</v>
      </c>
      <c r="D24" s="16" t="s">
        <v>28</v>
      </c>
      <c r="E24" s="432" t="s">
        <v>80</v>
      </c>
      <c r="F24" s="418"/>
      <c r="G24" s="16" t="s">
        <v>61</v>
      </c>
      <c r="H24" s="16"/>
      <c r="I24" s="97">
        <f>I27</f>
        <v>1000</v>
      </c>
      <c r="J24" s="97">
        <f>J27</f>
        <v>1000</v>
      </c>
      <c r="K24" s="97">
        <f>K27</f>
        <v>1000</v>
      </c>
    </row>
    <row r="25" spans="1:11" s="49" customFormat="1" ht="30" customHeight="1">
      <c r="A25" s="88" t="s">
        <v>79</v>
      </c>
      <c r="B25" s="6">
        <v>716</v>
      </c>
      <c r="C25" s="6" t="s">
        <v>8</v>
      </c>
      <c r="D25" s="6" t="s">
        <v>28</v>
      </c>
      <c r="E25" s="408" t="s">
        <v>81</v>
      </c>
      <c r="F25" s="407"/>
      <c r="G25" s="6" t="s">
        <v>61</v>
      </c>
      <c r="H25" s="6"/>
      <c r="I25" s="98">
        <f aca="true" t="shared" si="1" ref="I25:K26">I27</f>
        <v>1000</v>
      </c>
      <c r="J25" s="98">
        <f t="shared" si="1"/>
        <v>1000</v>
      </c>
      <c r="K25" s="98">
        <f t="shared" si="1"/>
        <v>1000</v>
      </c>
    </row>
    <row r="26" spans="1:11" s="49" customFormat="1" ht="42" customHeight="1">
      <c r="A26" s="88" t="s">
        <v>83</v>
      </c>
      <c r="B26" s="6">
        <v>716</v>
      </c>
      <c r="C26" s="6" t="s">
        <v>8</v>
      </c>
      <c r="D26" s="6" t="s">
        <v>28</v>
      </c>
      <c r="E26" s="408" t="s">
        <v>81</v>
      </c>
      <c r="F26" s="407"/>
      <c r="G26" s="6" t="s">
        <v>61</v>
      </c>
      <c r="H26" s="6"/>
      <c r="I26" s="98">
        <f t="shared" si="1"/>
        <v>1000</v>
      </c>
      <c r="J26" s="98">
        <f t="shared" si="1"/>
        <v>1000</v>
      </c>
      <c r="K26" s="98">
        <f t="shared" si="1"/>
        <v>1000</v>
      </c>
    </row>
    <row r="27" spans="1:11" ht="42.75" customHeight="1">
      <c r="A27" s="26" t="s">
        <v>46</v>
      </c>
      <c r="B27" s="6">
        <v>716</v>
      </c>
      <c r="C27" s="6" t="s">
        <v>8</v>
      </c>
      <c r="D27" s="6" t="s">
        <v>28</v>
      </c>
      <c r="E27" s="408" t="s">
        <v>75</v>
      </c>
      <c r="F27" s="407"/>
      <c r="G27" s="6" t="s">
        <v>61</v>
      </c>
      <c r="H27" s="6"/>
      <c r="I27" s="98">
        <f>I28</f>
        <v>1000</v>
      </c>
      <c r="J27" s="98">
        <f>J28</f>
        <v>1000</v>
      </c>
      <c r="K27" s="98">
        <f>K28</f>
        <v>1000</v>
      </c>
    </row>
    <row r="28" spans="1:11" ht="22.5">
      <c r="A28" s="8" t="s">
        <v>47</v>
      </c>
      <c r="B28" s="6">
        <v>716</v>
      </c>
      <c r="C28" s="6" t="s">
        <v>8</v>
      </c>
      <c r="D28" s="6" t="s">
        <v>28</v>
      </c>
      <c r="E28" s="408" t="s">
        <v>74</v>
      </c>
      <c r="F28" s="409"/>
      <c r="G28" s="6" t="s">
        <v>61</v>
      </c>
      <c r="H28" s="6"/>
      <c r="I28" s="98">
        <f>I30</f>
        <v>1000</v>
      </c>
      <c r="J28" s="98">
        <f>J30</f>
        <v>1000</v>
      </c>
      <c r="K28" s="98">
        <f>K30</f>
        <v>1000</v>
      </c>
    </row>
    <row r="29" spans="1:11" ht="33.75" hidden="1">
      <c r="A29" s="8" t="s">
        <v>67</v>
      </c>
      <c r="B29" s="6">
        <v>716</v>
      </c>
      <c r="C29" s="6" t="s">
        <v>8</v>
      </c>
      <c r="D29" s="6" t="s">
        <v>28</v>
      </c>
      <c r="E29" s="408" t="s">
        <v>74</v>
      </c>
      <c r="F29" s="409"/>
      <c r="G29" s="6"/>
      <c r="H29" s="6"/>
      <c r="I29" s="98">
        <v>0</v>
      </c>
      <c r="J29" s="98">
        <v>1</v>
      </c>
      <c r="K29" s="98">
        <v>2</v>
      </c>
    </row>
    <row r="30" spans="1:11" ht="28.5" customHeight="1">
      <c r="A30" s="56" t="s">
        <v>87</v>
      </c>
      <c r="B30" s="69" t="s">
        <v>10</v>
      </c>
      <c r="C30" s="69" t="s">
        <v>8</v>
      </c>
      <c r="D30" s="69" t="s">
        <v>28</v>
      </c>
      <c r="E30" s="429" t="s">
        <v>74</v>
      </c>
      <c r="F30" s="419"/>
      <c r="G30" s="66" t="s">
        <v>13</v>
      </c>
      <c r="H30" s="66"/>
      <c r="I30" s="97">
        <f>I32</f>
        <v>1000</v>
      </c>
      <c r="J30" s="97">
        <f>J32</f>
        <v>1000</v>
      </c>
      <c r="K30" s="97">
        <f>K32</f>
        <v>1000</v>
      </c>
    </row>
    <row r="31" spans="1:11" ht="34.5" customHeight="1">
      <c r="A31" s="56" t="s">
        <v>94</v>
      </c>
      <c r="B31" s="54" t="s">
        <v>10</v>
      </c>
      <c r="C31" s="54" t="s">
        <v>8</v>
      </c>
      <c r="D31" s="54" t="s">
        <v>28</v>
      </c>
      <c r="E31" s="403" t="s">
        <v>74</v>
      </c>
      <c r="F31" s="404"/>
      <c r="G31" s="54" t="s">
        <v>89</v>
      </c>
      <c r="H31" s="54"/>
      <c r="I31" s="98">
        <f>I32</f>
        <v>1000</v>
      </c>
      <c r="J31" s="98">
        <f>J32</f>
        <v>1000</v>
      </c>
      <c r="K31" s="98">
        <f>K32</f>
        <v>1000</v>
      </c>
    </row>
    <row r="32" spans="1:11" ht="36.75" customHeight="1">
      <c r="A32" s="56" t="s">
        <v>90</v>
      </c>
      <c r="B32" s="54" t="s">
        <v>10</v>
      </c>
      <c r="C32" s="54" t="s">
        <v>8</v>
      </c>
      <c r="D32" s="54" t="s">
        <v>28</v>
      </c>
      <c r="E32" s="403" t="s">
        <v>74</v>
      </c>
      <c r="F32" s="404"/>
      <c r="G32" s="54" t="s">
        <v>60</v>
      </c>
      <c r="H32" s="54"/>
      <c r="I32" s="118">
        <f>'пр 4'!H28</f>
        <v>1000</v>
      </c>
      <c r="J32" s="118">
        <f>'пр 4'!I28</f>
        <v>1000</v>
      </c>
      <c r="K32" s="118">
        <f>'пр 4'!J28</f>
        <v>1000</v>
      </c>
    </row>
    <row r="33" spans="1:11" s="139" customFormat="1" ht="16.5" customHeight="1">
      <c r="A33" s="138" t="s">
        <v>181</v>
      </c>
      <c r="B33" s="128" t="s">
        <v>10</v>
      </c>
      <c r="C33" s="128" t="s">
        <v>8</v>
      </c>
      <c r="D33" s="128" t="s">
        <v>28</v>
      </c>
      <c r="E33" s="488" t="s">
        <v>74</v>
      </c>
      <c r="F33" s="489"/>
      <c r="G33" s="128" t="s">
        <v>60</v>
      </c>
      <c r="H33" s="128" t="s">
        <v>175</v>
      </c>
      <c r="I33" s="152">
        <f>'Ув.о бюдж.ассигн.'!I33</f>
        <v>1088</v>
      </c>
      <c r="J33" s="152">
        <f>'Ув.о бюдж.ассигн.'!J33</f>
        <v>0</v>
      </c>
      <c r="K33" s="152">
        <f>'Ув.о бюдж.ассигн.'!K33</f>
        <v>0</v>
      </c>
    </row>
    <row r="34" spans="1:11" ht="82.5" customHeight="1">
      <c r="A34" s="18" t="s">
        <v>129</v>
      </c>
      <c r="B34" s="11" t="s">
        <v>10</v>
      </c>
      <c r="C34" s="11" t="s">
        <v>8</v>
      </c>
      <c r="D34" s="11" t="s">
        <v>16</v>
      </c>
      <c r="E34" s="417" t="s">
        <v>80</v>
      </c>
      <c r="F34" s="418"/>
      <c r="G34" s="11" t="s">
        <v>61</v>
      </c>
      <c r="H34" s="11"/>
      <c r="I34" s="97">
        <f>I37+I87+I78</f>
        <v>17789.715959999998</v>
      </c>
      <c r="J34" s="97">
        <f>J37+J87+J78</f>
        <v>17839.715959999998</v>
      </c>
      <c r="K34" s="97">
        <f>K37+K87+K78</f>
        <v>17839.015959999997</v>
      </c>
    </row>
    <row r="35" spans="1:11" ht="33" customHeight="1">
      <c r="A35" s="88" t="s">
        <v>79</v>
      </c>
      <c r="B35" s="6">
        <v>716</v>
      </c>
      <c r="C35" s="6" t="s">
        <v>8</v>
      </c>
      <c r="D35" s="6" t="s">
        <v>16</v>
      </c>
      <c r="E35" s="408" t="s">
        <v>81</v>
      </c>
      <c r="F35" s="407"/>
      <c r="G35" s="6" t="s">
        <v>61</v>
      </c>
      <c r="H35" s="6"/>
      <c r="I35" s="98">
        <f aca="true" t="shared" si="2" ref="I35:K36">I37</f>
        <v>17503.5218</v>
      </c>
      <c r="J35" s="98">
        <f t="shared" si="2"/>
        <v>17553.5218</v>
      </c>
      <c r="K35" s="98">
        <f t="shared" si="2"/>
        <v>17553.5218</v>
      </c>
    </row>
    <row r="36" spans="1:11" ht="44.25" customHeight="1">
      <c r="A36" s="88" t="s">
        <v>83</v>
      </c>
      <c r="B36" s="6">
        <v>716</v>
      </c>
      <c r="C36" s="6" t="s">
        <v>8</v>
      </c>
      <c r="D36" s="6" t="s">
        <v>16</v>
      </c>
      <c r="E36" s="408" t="s">
        <v>81</v>
      </c>
      <c r="F36" s="407"/>
      <c r="G36" s="6" t="s">
        <v>61</v>
      </c>
      <c r="H36" s="6"/>
      <c r="I36" s="98">
        <f t="shared" si="2"/>
        <v>17503.5218</v>
      </c>
      <c r="J36" s="98">
        <f t="shared" si="2"/>
        <v>17553.5218</v>
      </c>
      <c r="K36" s="98">
        <f t="shared" si="2"/>
        <v>17553.5218</v>
      </c>
    </row>
    <row r="37" spans="1:11" ht="38.25">
      <c r="A37" s="26" t="s">
        <v>46</v>
      </c>
      <c r="B37" s="5" t="s">
        <v>10</v>
      </c>
      <c r="C37" s="5" t="s">
        <v>8</v>
      </c>
      <c r="D37" s="5" t="s">
        <v>16</v>
      </c>
      <c r="E37" s="408" t="s">
        <v>75</v>
      </c>
      <c r="F37" s="407"/>
      <c r="G37" s="5"/>
      <c r="H37" s="5"/>
      <c r="I37" s="98">
        <f>I38</f>
        <v>17503.5218</v>
      </c>
      <c r="J37" s="98">
        <f>J38</f>
        <v>17553.5218</v>
      </c>
      <c r="K37" s="98">
        <f>K38</f>
        <v>17553.5218</v>
      </c>
    </row>
    <row r="38" spans="1:11" ht="22.5">
      <c r="A38" s="8" t="s">
        <v>47</v>
      </c>
      <c r="B38" s="5" t="s">
        <v>10</v>
      </c>
      <c r="C38" s="5" t="s">
        <v>8</v>
      </c>
      <c r="D38" s="5" t="s">
        <v>16</v>
      </c>
      <c r="E38" s="408" t="s">
        <v>74</v>
      </c>
      <c r="F38" s="407"/>
      <c r="G38" s="5"/>
      <c r="H38" s="5"/>
      <c r="I38" s="98">
        <f>I39+I44+I56+I70+I48</f>
        <v>17503.5218</v>
      </c>
      <c r="J38" s="98">
        <f>J39+J44+J56+J70+J48</f>
        <v>17553.5218</v>
      </c>
      <c r="K38" s="98">
        <f>K39+K44+K56+K70+K48</f>
        <v>17553.5218</v>
      </c>
    </row>
    <row r="39" spans="1:11" s="40" customFormat="1" ht="22.5">
      <c r="A39" s="8" t="s">
        <v>85</v>
      </c>
      <c r="B39" s="5" t="s">
        <v>10</v>
      </c>
      <c r="C39" s="5" t="s">
        <v>8</v>
      </c>
      <c r="D39" s="5" t="s">
        <v>16</v>
      </c>
      <c r="E39" s="408" t="s">
        <v>74</v>
      </c>
      <c r="F39" s="407"/>
      <c r="G39" s="5" t="s">
        <v>78</v>
      </c>
      <c r="H39" s="5"/>
      <c r="I39" s="118">
        <f>I42+I40</f>
        <v>14876.521799999999</v>
      </c>
      <c r="J39" s="118">
        <f>J42+J40</f>
        <v>14876.521799999999</v>
      </c>
      <c r="K39" s="118">
        <f>K42+K40</f>
        <v>14876.521799999999</v>
      </c>
    </row>
    <row r="40" spans="1:11" ht="22.5">
      <c r="A40" s="56" t="s">
        <v>86</v>
      </c>
      <c r="B40" s="54" t="s">
        <v>10</v>
      </c>
      <c r="C40" s="54" t="s">
        <v>8</v>
      </c>
      <c r="D40" s="54" t="s">
        <v>16</v>
      </c>
      <c r="E40" s="408" t="s">
        <v>74</v>
      </c>
      <c r="F40" s="407"/>
      <c r="G40" s="54" t="s">
        <v>57</v>
      </c>
      <c r="H40" s="54"/>
      <c r="I40" s="118">
        <f>'пр 4'!H35</f>
        <v>11425.9</v>
      </c>
      <c r="J40" s="118">
        <f>'пр 4'!I35</f>
        <v>11425.9</v>
      </c>
      <c r="K40" s="118">
        <f>'пр 4'!J35</f>
        <v>11425.9</v>
      </c>
    </row>
    <row r="41" spans="1:11" s="139" customFormat="1" ht="12.75">
      <c r="A41" s="138" t="s">
        <v>180</v>
      </c>
      <c r="B41" s="128" t="s">
        <v>10</v>
      </c>
      <c r="C41" s="128" t="s">
        <v>8</v>
      </c>
      <c r="D41" s="128" t="s">
        <v>16</v>
      </c>
      <c r="E41" s="498" t="s">
        <v>74</v>
      </c>
      <c r="F41" s="496"/>
      <c r="G41" s="128" t="s">
        <v>57</v>
      </c>
      <c r="H41" s="128" t="s">
        <v>173</v>
      </c>
      <c r="I41" s="152">
        <f>'Ув.о бюдж.ассигн.'!I41</f>
        <v>9627</v>
      </c>
      <c r="J41" s="152">
        <f>'Ув.о бюдж.ассигн.'!J41</f>
        <v>9627</v>
      </c>
      <c r="K41" s="152">
        <f>'Ув.о бюдж.ассигн.'!K41</f>
        <v>9627</v>
      </c>
    </row>
    <row r="42" spans="1:11" ht="12.75" customHeight="1">
      <c r="A42" s="56" t="s">
        <v>15</v>
      </c>
      <c r="B42" s="54" t="s">
        <v>10</v>
      </c>
      <c r="C42" s="54" t="s">
        <v>8</v>
      </c>
      <c r="D42" s="54" t="s">
        <v>16</v>
      </c>
      <c r="E42" s="408" t="s">
        <v>74</v>
      </c>
      <c r="F42" s="407"/>
      <c r="G42" s="54" t="s">
        <v>77</v>
      </c>
      <c r="H42" s="54"/>
      <c r="I42" s="118">
        <f>'пр 4'!H36</f>
        <v>3450.6218</v>
      </c>
      <c r="J42" s="118">
        <f>'пр 4'!I36</f>
        <v>3450.6218</v>
      </c>
      <c r="K42" s="118">
        <f>'пр 4'!J36</f>
        <v>3450.6218</v>
      </c>
    </row>
    <row r="43" spans="1:11" s="139" customFormat="1" ht="12.75" customHeight="1">
      <c r="A43" s="138" t="s">
        <v>15</v>
      </c>
      <c r="B43" s="128" t="s">
        <v>10</v>
      </c>
      <c r="C43" s="128" t="s">
        <v>8</v>
      </c>
      <c r="D43" s="128" t="s">
        <v>16</v>
      </c>
      <c r="E43" s="498" t="s">
        <v>74</v>
      </c>
      <c r="F43" s="496"/>
      <c r="G43" s="128" t="s">
        <v>77</v>
      </c>
      <c r="H43" s="128" t="s">
        <v>174</v>
      </c>
      <c r="I43" s="152">
        <f>'Ув.о бюдж.ассигн.'!I43</f>
        <v>2908</v>
      </c>
      <c r="J43" s="152">
        <f>'Ув.о бюдж.ассигн.'!J43</f>
        <v>2908</v>
      </c>
      <c r="K43" s="152">
        <f>'Ув.о бюдж.ассигн.'!K43</f>
        <v>2908</v>
      </c>
    </row>
    <row r="44" spans="1:11" s="46" customFormat="1" ht="34.5" customHeight="1">
      <c r="A44" s="8" t="s">
        <v>58</v>
      </c>
      <c r="B44" s="45" t="s">
        <v>10</v>
      </c>
      <c r="C44" s="45" t="s">
        <v>8</v>
      </c>
      <c r="D44" s="45" t="s">
        <v>16</v>
      </c>
      <c r="E44" s="408" t="s">
        <v>74</v>
      </c>
      <c r="F44" s="407"/>
      <c r="G44" s="45" t="s">
        <v>78</v>
      </c>
      <c r="H44" s="45"/>
      <c r="I44" s="99">
        <f>I45</f>
        <v>50</v>
      </c>
      <c r="J44" s="99">
        <f>J45</f>
        <v>50</v>
      </c>
      <c r="K44" s="99">
        <f>K45</f>
        <v>50</v>
      </c>
    </row>
    <row r="45" spans="1:11" ht="12.75" customHeight="1">
      <c r="A45" s="8" t="s">
        <v>14</v>
      </c>
      <c r="B45" s="5" t="s">
        <v>10</v>
      </c>
      <c r="C45" s="5" t="s">
        <v>8</v>
      </c>
      <c r="D45" s="5" t="s">
        <v>16</v>
      </c>
      <c r="E45" s="408" t="s">
        <v>74</v>
      </c>
      <c r="F45" s="407"/>
      <c r="G45" s="5" t="s">
        <v>59</v>
      </c>
      <c r="H45" s="5"/>
      <c r="I45" s="98">
        <f>'пр 4'!H38</f>
        <v>50</v>
      </c>
      <c r="J45" s="98">
        <f>'пр 4'!I38</f>
        <v>50</v>
      </c>
      <c r="K45" s="98">
        <f>'пр 4'!J38</f>
        <v>50</v>
      </c>
    </row>
    <row r="46" spans="1:11" s="139" customFormat="1" ht="24" customHeight="1">
      <c r="A46" s="150" t="s">
        <v>178</v>
      </c>
      <c r="B46" s="151" t="s">
        <v>10</v>
      </c>
      <c r="C46" s="151" t="s">
        <v>8</v>
      </c>
      <c r="D46" s="151" t="s">
        <v>16</v>
      </c>
      <c r="E46" s="498" t="s">
        <v>74</v>
      </c>
      <c r="F46" s="496"/>
      <c r="G46" s="151" t="s">
        <v>59</v>
      </c>
      <c r="H46" s="151" t="s">
        <v>176</v>
      </c>
      <c r="I46" s="130">
        <f>'Ув.о бюдж.ассигн.'!I46</f>
        <v>20</v>
      </c>
      <c r="J46" s="130">
        <f>'Ув.о бюдж.ассигн.'!J46</f>
        <v>20</v>
      </c>
      <c r="K46" s="130">
        <f>'Ув.о бюдж.ассигн.'!K46</f>
        <v>20</v>
      </c>
    </row>
    <row r="47" spans="1:11" s="139" customFormat="1" ht="12.75" customHeight="1">
      <c r="A47" s="150" t="s">
        <v>179</v>
      </c>
      <c r="B47" s="151" t="s">
        <v>10</v>
      </c>
      <c r="C47" s="151" t="s">
        <v>8</v>
      </c>
      <c r="D47" s="151" t="s">
        <v>16</v>
      </c>
      <c r="E47" s="498" t="s">
        <v>74</v>
      </c>
      <c r="F47" s="496"/>
      <c r="G47" s="151" t="s">
        <v>59</v>
      </c>
      <c r="H47" s="151" t="s">
        <v>177</v>
      </c>
      <c r="I47" s="130">
        <f>'Ув.о бюдж.ассигн.'!I47</f>
        <v>30</v>
      </c>
      <c r="J47" s="130">
        <f>'Ув.о бюдж.ассигн.'!J47</f>
        <v>30</v>
      </c>
      <c r="K47" s="130">
        <f>'Ув.о бюдж.ассигн.'!K47</f>
        <v>30</v>
      </c>
    </row>
    <row r="48" spans="1:11" s="63" customFormat="1" ht="22.5">
      <c r="A48" s="56" t="s">
        <v>87</v>
      </c>
      <c r="B48" s="69" t="s">
        <v>10</v>
      </c>
      <c r="C48" s="69" t="s">
        <v>8</v>
      </c>
      <c r="D48" s="69" t="s">
        <v>16</v>
      </c>
      <c r="E48" s="429" t="s">
        <v>74</v>
      </c>
      <c r="F48" s="419"/>
      <c r="G48" s="66" t="s">
        <v>13</v>
      </c>
      <c r="H48" s="66"/>
      <c r="I48" s="97">
        <f>I50</f>
        <v>815</v>
      </c>
      <c r="J48" s="97">
        <f>J50</f>
        <v>815</v>
      </c>
      <c r="K48" s="97">
        <f>K50</f>
        <v>815</v>
      </c>
    </row>
    <row r="49" spans="1:11" s="55" customFormat="1" ht="33.75">
      <c r="A49" s="56" t="s">
        <v>94</v>
      </c>
      <c r="B49" s="54" t="s">
        <v>10</v>
      </c>
      <c r="C49" s="54" t="s">
        <v>8</v>
      </c>
      <c r="D49" s="54" t="s">
        <v>16</v>
      </c>
      <c r="E49" s="403" t="s">
        <v>74</v>
      </c>
      <c r="F49" s="404"/>
      <c r="G49" s="54" t="s">
        <v>89</v>
      </c>
      <c r="H49" s="54"/>
      <c r="I49" s="98">
        <f>I50</f>
        <v>815</v>
      </c>
      <c r="J49" s="98">
        <f>J50</f>
        <v>815</v>
      </c>
      <c r="K49" s="98">
        <f>K50</f>
        <v>815</v>
      </c>
    </row>
    <row r="50" spans="1:11" s="55" customFormat="1" ht="22.5">
      <c r="A50" s="95" t="s">
        <v>69</v>
      </c>
      <c r="B50" s="54" t="s">
        <v>10</v>
      </c>
      <c r="C50" s="54" t="s">
        <v>8</v>
      </c>
      <c r="D50" s="54" t="s">
        <v>16</v>
      </c>
      <c r="E50" s="403" t="s">
        <v>74</v>
      </c>
      <c r="F50" s="404"/>
      <c r="G50" s="54" t="s">
        <v>68</v>
      </c>
      <c r="H50" s="54"/>
      <c r="I50" s="98">
        <f>'пр 4'!H41</f>
        <v>815</v>
      </c>
      <c r="J50" s="98">
        <f>'пр 4'!I41</f>
        <v>815</v>
      </c>
      <c r="K50" s="98">
        <f>'пр 4'!J41</f>
        <v>815</v>
      </c>
    </row>
    <row r="51" spans="1:12" s="131" customFormat="1" ht="12.75">
      <c r="A51" s="140" t="s">
        <v>194</v>
      </c>
      <c r="B51" s="128" t="s">
        <v>10</v>
      </c>
      <c r="C51" s="128" t="s">
        <v>8</v>
      </c>
      <c r="D51" s="128" t="s">
        <v>16</v>
      </c>
      <c r="E51" s="488" t="s">
        <v>74</v>
      </c>
      <c r="F51" s="489"/>
      <c r="G51" s="128" t="s">
        <v>68</v>
      </c>
      <c r="H51" s="128" t="s">
        <v>182</v>
      </c>
      <c r="I51" s="130">
        <f>'Ув.о бюдж.ассигн.'!I51</f>
        <v>154</v>
      </c>
      <c r="J51" s="130">
        <f>'Ув.о бюдж.ассигн.'!J51</f>
        <v>154</v>
      </c>
      <c r="K51" s="130">
        <f>'Ув.о бюдж.ассигн.'!K51</f>
        <v>154</v>
      </c>
      <c r="L51" s="157">
        <f>SUM(I51:I55)</f>
        <v>550</v>
      </c>
    </row>
    <row r="52" spans="1:11" s="131" customFormat="1" ht="12.75">
      <c r="A52" s="140" t="s">
        <v>195</v>
      </c>
      <c r="B52" s="128" t="s">
        <v>10</v>
      </c>
      <c r="C52" s="128" t="s">
        <v>8</v>
      </c>
      <c r="D52" s="128" t="s">
        <v>16</v>
      </c>
      <c r="E52" s="488" t="s">
        <v>74</v>
      </c>
      <c r="F52" s="489"/>
      <c r="G52" s="128" t="s">
        <v>68</v>
      </c>
      <c r="H52" s="128" t="s">
        <v>183</v>
      </c>
      <c r="I52" s="130">
        <f>'Ув.о бюдж.ассигн.'!I52</f>
        <v>65</v>
      </c>
      <c r="J52" s="130">
        <f>'Ув.о бюдж.ассигн.'!J52</f>
        <v>65</v>
      </c>
      <c r="K52" s="130">
        <f>'Ув.о бюдж.ассигн.'!K52</f>
        <v>65</v>
      </c>
    </row>
    <row r="53" spans="1:11" s="131" customFormat="1" ht="12.75">
      <c r="A53" s="140" t="s">
        <v>181</v>
      </c>
      <c r="B53" s="128" t="s">
        <v>10</v>
      </c>
      <c r="C53" s="128" t="s">
        <v>8</v>
      </c>
      <c r="D53" s="128" t="s">
        <v>16</v>
      </c>
      <c r="E53" s="488" t="s">
        <v>74</v>
      </c>
      <c r="F53" s="489"/>
      <c r="G53" s="128" t="s">
        <v>68</v>
      </c>
      <c r="H53" s="128" t="s">
        <v>175</v>
      </c>
      <c r="I53" s="130">
        <f>'Ув.о бюдж.ассигн.'!I53</f>
        <v>274</v>
      </c>
      <c r="J53" s="130">
        <f>'Ув.о бюдж.ассигн.'!J53</f>
        <v>274</v>
      </c>
      <c r="K53" s="130">
        <f>'Ув.о бюдж.ассигн.'!K53</f>
        <v>274</v>
      </c>
    </row>
    <row r="54" spans="1:11" s="131" customFormat="1" ht="12.75">
      <c r="A54" s="140" t="s">
        <v>19</v>
      </c>
      <c r="B54" s="128" t="s">
        <v>10</v>
      </c>
      <c r="C54" s="128" t="s">
        <v>8</v>
      </c>
      <c r="D54" s="128" t="s">
        <v>16</v>
      </c>
      <c r="E54" s="488" t="s">
        <v>74</v>
      </c>
      <c r="F54" s="489"/>
      <c r="G54" s="128" t="s">
        <v>68</v>
      </c>
      <c r="H54" s="128" t="s">
        <v>20</v>
      </c>
      <c r="I54" s="130">
        <f>'Ув.о бюдж.ассигн.'!I54</f>
        <v>20</v>
      </c>
      <c r="J54" s="130">
        <f>'Ув.о бюдж.ассигн.'!J54</f>
        <v>20</v>
      </c>
      <c r="K54" s="130">
        <f>'Ув.о бюдж.ассигн.'!K54</f>
        <v>20</v>
      </c>
    </row>
    <row r="55" spans="1:11" s="131" customFormat="1" ht="22.5">
      <c r="A55" s="140" t="s">
        <v>196</v>
      </c>
      <c r="B55" s="128" t="s">
        <v>10</v>
      </c>
      <c r="C55" s="128" t="s">
        <v>8</v>
      </c>
      <c r="D55" s="128" t="s">
        <v>16</v>
      </c>
      <c r="E55" s="488" t="s">
        <v>74</v>
      </c>
      <c r="F55" s="489"/>
      <c r="G55" s="128" t="s">
        <v>68</v>
      </c>
      <c r="H55" s="128" t="s">
        <v>184</v>
      </c>
      <c r="I55" s="130">
        <f>'Ув.о бюдж.ассигн.'!I55</f>
        <v>37</v>
      </c>
      <c r="J55" s="130">
        <f>'Ув.о бюдж.ассигн.'!J55</f>
        <v>37</v>
      </c>
      <c r="K55" s="130">
        <f>'Ув.о бюдж.ассигн.'!K55</f>
        <v>37</v>
      </c>
    </row>
    <row r="56" spans="1:11" s="63" customFormat="1" ht="22.5">
      <c r="A56" s="56" t="s">
        <v>87</v>
      </c>
      <c r="B56" s="69" t="s">
        <v>10</v>
      </c>
      <c r="C56" s="69" t="s">
        <v>8</v>
      </c>
      <c r="D56" s="69" t="s">
        <v>16</v>
      </c>
      <c r="E56" s="429" t="s">
        <v>74</v>
      </c>
      <c r="F56" s="419"/>
      <c r="G56" s="66" t="s">
        <v>13</v>
      </c>
      <c r="H56" s="66"/>
      <c r="I56" s="97">
        <f>I57</f>
        <v>1762</v>
      </c>
      <c r="J56" s="97">
        <f>J57</f>
        <v>1812</v>
      </c>
      <c r="K56" s="97">
        <f>K57</f>
        <v>1812</v>
      </c>
    </row>
    <row r="57" spans="1:11" s="55" customFormat="1" ht="33.75">
      <c r="A57" s="56" t="s">
        <v>94</v>
      </c>
      <c r="B57" s="54" t="s">
        <v>10</v>
      </c>
      <c r="C57" s="54" t="s">
        <v>8</v>
      </c>
      <c r="D57" s="54" t="s">
        <v>16</v>
      </c>
      <c r="E57" s="403" t="s">
        <v>74</v>
      </c>
      <c r="F57" s="404"/>
      <c r="G57" s="54" t="s">
        <v>89</v>
      </c>
      <c r="H57" s="54"/>
      <c r="I57" s="98">
        <f>I58+I68</f>
        <v>1762</v>
      </c>
      <c r="J57" s="98">
        <f>J58+J68</f>
        <v>1812</v>
      </c>
      <c r="K57" s="98">
        <f>K58+K68</f>
        <v>1812</v>
      </c>
    </row>
    <row r="58" spans="1:11" s="55" customFormat="1" ht="36" customHeight="1">
      <c r="A58" s="56" t="s">
        <v>90</v>
      </c>
      <c r="B58" s="54" t="s">
        <v>10</v>
      </c>
      <c r="C58" s="54" t="s">
        <v>8</v>
      </c>
      <c r="D58" s="54" t="s">
        <v>16</v>
      </c>
      <c r="E58" s="403" t="s">
        <v>74</v>
      </c>
      <c r="F58" s="404"/>
      <c r="G58" s="54" t="s">
        <v>60</v>
      </c>
      <c r="H58" s="54"/>
      <c r="I58" s="98">
        <f>'пр 4'!H44</f>
        <v>1402</v>
      </c>
      <c r="J58" s="98">
        <f>'пр 4'!I44</f>
        <v>1452</v>
      </c>
      <c r="K58" s="98">
        <f>'пр 4'!J44</f>
        <v>1452</v>
      </c>
    </row>
    <row r="59" spans="1:12" s="131" customFormat="1" ht="16.5" customHeight="1">
      <c r="A59" s="138" t="s">
        <v>179</v>
      </c>
      <c r="B59" s="128" t="s">
        <v>10</v>
      </c>
      <c r="C59" s="128" t="s">
        <v>8</v>
      </c>
      <c r="D59" s="128" t="s">
        <v>16</v>
      </c>
      <c r="E59" s="488" t="s">
        <v>74</v>
      </c>
      <c r="F59" s="489"/>
      <c r="G59" s="128" t="s">
        <v>60</v>
      </c>
      <c r="H59" s="128" t="s">
        <v>177</v>
      </c>
      <c r="I59" s="130">
        <f>'Ув.о бюдж.ассигн.'!I59</f>
        <v>160</v>
      </c>
      <c r="J59" s="130">
        <f>'Ув.о бюдж.ассигн.'!J59</f>
        <v>160</v>
      </c>
      <c r="K59" s="130">
        <f>'Ув.о бюдж.ассигн.'!K59</f>
        <v>160</v>
      </c>
      <c r="L59" s="157"/>
    </row>
    <row r="60" spans="1:11" s="131" customFormat="1" ht="16.5" customHeight="1">
      <c r="A60" s="138" t="s">
        <v>197</v>
      </c>
      <c r="B60" s="128" t="s">
        <v>10</v>
      </c>
      <c r="C60" s="128" t="s">
        <v>8</v>
      </c>
      <c r="D60" s="128" t="s">
        <v>16</v>
      </c>
      <c r="E60" s="488" t="s">
        <v>74</v>
      </c>
      <c r="F60" s="489"/>
      <c r="G60" s="128" t="s">
        <v>60</v>
      </c>
      <c r="H60" s="128" t="s">
        <v>185</v>
      </c>
      <c r="I60" s="130">
        <f>'Ув.о бюдж.ассигн.'!I60</f>
        <v>100</v>
      </c>
      <c r="J60" s="130">
        <f>'Ув.о бюдж.ассигн.'!J60</f>
        <v>100</v>
      </c>
      <c r="K60" s="130">
        <f>'Ув.о бюдж.ассигн.'!K60</f>
        <v>100</v>
      </c>
    </row>
    <row r="61" spans="1:11" s="131" customFormat="1" ht="16.5" customHeight="1">
      <c r="A61" s="138" t="s">
        <v>195</v>
      </c>
      <c r="B61" s="128" t="s">
        <v>10</v>
      </c>
      <c r="C61" s="128" t="s">
        <v>8</v>
      </c>
      <c r="D61" s="128" t="s">
        <v>16</v>
      </c>
      <c r="E61" s="488" t="s">
        <v>74</v>
      </c>
      <c r="F61" s="489"/>
      <c r="G61" s="128" t="s">
        <v>60</v>
      </c>
      <c r="H61" s="128" t="s">
        <v>183</v>
      </c>
      <c r="I61" s="130">
        <f>'Ув.о бюдж.ассигн.'!I61</f>
        <v>152.78</v>
      </c>
      <c r="J61" s="130">
        <f>'Ув.о бюдж.ассигн.'!J61</f>
        <v>152.78</v>
      </c>
      <c r="K61" s="130">
        <f>'Ув.о бюдж.ассигн.'!K61</f>
        <v>152.78</v>
      </c>
    </row>
    <row r="62" spans="1:11" s="131" customFormat="1" ht="16.5" customHeight="1">
      <c r="A62" s="138" t="s">
        <v>181</v>
      </c>
      <c r="B62" s="128" t="s">
        <v>10</v>
      </c>
      <c r="C62" s="128" t="s">
        <v>8</v>
      </c>
      <c r="D62" s="128" t="s">
        <v>16</v>
      </c>
      <c r="E62" s="488" t="s">
        <v>74</v>
      </c>
      <c r="F62" s="489"/>
      <c r="G62" s="128" t="s">
        <v>60</v>
      </c>
      <c r="H62" s="128" t="s">
        <v>175</v>
      </c>
      <c r="I62" s="130">
        <f>'Ув.о бюдж.ассигн.'!I62</f>
        <v>756.68</v>
      </c>
      <c r="J62" s="130">
        <f>'Ув.о бюдж.ассигн.'!J62</f>
        <v>706.68</v>
      </c>
      <c r="K62" s="130">
        <f>'Ув.о бюдж.ассигн.'!K62</f>
        <v>706.68</v>
      </c>
    </row>
    <row r="63" spans="1:11" s="131" customFormat="1" ht="16.5" customHeight="1">
      <c r="A63" s="138" t="s">
        <v>19</v>
      </c>
      <c r="B63" s="128" t="s">
        <v>10</v>
      </c>
      <c r="C63" s="128" t="s">
        <v>8</v>
      </c>
      <c r="D63" s="128" t="s">
        <v>16</v>
      </c>
      <c r="E63" s="488" t="s">
        <v>74</v>
      </c>
      <c r="F63" s="489"/>
      <c r="G63" s="128" t="s">
        <v>60</v>
      </c>
      <c r="H63" s="128" t="s">
        <v>20</v>
      </c>
      <c r="I63" s="130">
        <f>'Ув.о бюдж.ассигн.'!I63</f>
        <v>0</v>
      </c>
      <c r="J63" s="130">
        <f>'Ув.о бюдж.ассигн.'!J63</f>
        <v>0</v>
      </c>
      <c r="K63" s="130">
        <f>'Ув.о бюдж.ассигн.'!K63</f>
        <v>0</v>
      </c>
    </row>
    <row r="64" spans="1:11" s="131" customFormat="1" ht="16.5" customHeight="1">
      <c r="A64" s="140" t="s">
        <v>198</v>
      </c>
      <c r="B64" s="128" t="s">
        <v>10</v>
      </c>
      <c r="C64" s="128" t="s">
        <v>8</v>
      </c>
      <c r="D64" s="128" t="s">
        <v>16</v>
      </c>
      <c r="E64" s="488" t="s">
        <v>74</v>
      </c>
      <c r="F64" s="489"/>
      <c r="G64" s="128" t="s">
        <v>60</v>
      </c>
      <c r="H64" s="128" t="s">
        <v>186</v>
      </c>
      <c r="I64" s="130">
        <f>'Ув.о бюдж.ассигн.'!I64</f>
        <v>250</v>
      </c>
      <c r="J64" s="130">
        <f>'Ув.о бюдж.ассигн.'!J64</f>
        <v>250</v>
      </c>
      <c r="K64" s="130">
        <f>'Ув.о бюдж.ассигн.'!K64</f>
        <v>250</v>
      </c>
    </row>
    <row r="65" spans="1:11" s="131" customFormat="1" ht="16.5" customHeight="1">
      <c r="A65" s="140" t="s">
        <v>199</v>
      </c>
      <c r="B65" s="128" t="s">
        <v>10</v>
      </c>
      <c r="C65" s="128" t="s">
        <v>8</v>
      </c>
      <c r="D65" s="128" t="s">
        <v>16</v>
      </c>
      <c r="E65" s="488" t="s">
        <v>74</v>
      </c>
      <c r="F65" s="489"/>
      <c r="G65" s="128" t="s">
        <v>60</v>
      </c>
      <c r="H65" s="128" t="s">
        <v>187</v>
      </c>
      <c r="I65" s="130">
        <f>'Ув.о бюдж.ассигн.'!I65</f>
        <v>20</v>
      </c>
      <c r="J65" s="130">
        <f>'Ув.о бюдж.ассигн.'!J65</f>
        <v>20</v>
      </c>
      <c r="K65" s="130">
        <f>'Ув.о бюдж.ассигн.'!K65</f>
        <v>20</v>
      </c>
    </row>
    <row r="66" spans="1:11" s="131" customFormat="1" ht="25.5" customHeight="1">
      <c r="A66" s="140" t="s">
        <v>196</v>
      </c>
      <c r="B66" s="128" t="s">
        <v>10</v>
      </c>
      <c r="C66" s="128" t="s">
        <v>8</v>
      </c>
      <c r="D66" s="128" t="s">
        <v>16</v>
      </c>
      <c r="E66" s="488" t="s">
        <v>74</v>
      </c>
      <c r="F66" s="489"/>
      <c r="G66" s="128" t="s">
        <v>60</v>
      </c>
      <c r="H66" s="128" t="s">
        <v>184</v>
      </c>
      <c r="I66" s="130">
        <f>'Ув.о бюдж.ассигн.'!I66</f>
        <v>30</v>
      </c>
      <c r="J66" s="130">
        <f>'Ув.о бюдж.ассигн.'!J66</f>
        <v>30</v>
      </c>
      <c r="K66" s="130">
        <f>'Ув.о бюдж.ассигн.'!K66</f>
        <v>30</v>
      </c>
    </row>
    <row r="67" spans="1:11" s="131" customFormat="1" ht="24.75" customHeight="1">
      <c r="A67" s="140" t="s">
        <v>200</v>
      </c>
      <c r="B67" s="128" t="s">
        <v>10</v>
      </c>
      <c r="C67" s="128" t="s">
        <v>8</v>
      </c>
      <c r="D67" s="128" t="s">
        <v>16</v>
      </c>
      <c r="E67" s="488" t="s">
        <v>74</v>
      </c>
      <c r="F67" s="489"/>
      <c r="G67" s="128" t="s">
        <v>60</v>
      </c>
      <c r="H67" s="128" t="s">
        <v>188</v>
      </c>
      <c r="I67" s="130">
        <f>'Ув.о бюдж.ассигн.'!I67</f>
        <v>30.54</v>
      </c>
      <c r="J67" s="130">
        <f>'Ув.о бюдж.ассигн.'!J67</f>
        <v>30.54</v>
      </c>
      <c r="K67" s="130">
        <f>'Ув.о бюдж.ассигн.'!K67</f>
        <v>30.54</v>
      </c>
    </row>
    <row r="68" spans="1:11" s="55" customFormat="1" ht="21" customHeight="1">
      <c r="A68" s="56" t="s">
        <v>145</v>
      </c>
      <c r="B68" s="54" t="s">
        <v>10</v>
      </c>
      <c r="C68" s="54" t="s">
        <v>8</v>
      </c>
      <c r="D68" s="54" t="s">
        <v>16</v>
      </c>
      <c r="E68" s="403" t="s">
        <v>74</v>
      </c>
      <c r="F68" s="404"/>
      <c r="G68" s="54" t="s">
        <v>144</v>
      </c>
      <c r="H68" s="54"/>
      <c r="I68" s="98">
        <f>'пр 4'!H45</f>
        <v>360</v>
      </c>
      <c r="J68" s="98">
        <f>'пр 4'!I45</f>
        <v>360</v>
      </c>
      <c r="K68" s="98">
        <f>'пр 4'!J45</f>
        <v>360</v>
      </c>
    </row>
    <row r="69" spans="1:11" s="131" customFormat="1" ht="21" customHeight="1">
      <c r="A69" s="138" t="s">
        <v>197</v>
      </c>
      <c r="B69" s="128" t="s">
        <v>10</v>
      </c>
      <c r="C69" s="128" t="s">
        <v>8</v>
      </c>
      <c r="D69" s="128" t="s">
        <v>16</v>
      </c>
      <c r="E69" s="488" t="s">
        <v>74</v>
      </c>
      <c r="F69" s="489"/>
      <c r="G69" s="128" t="s">
        <v>144</v>
      </c>
      <c r="H69" s="128" t="s">
        <v>185</v>
      </c>
      <c r="I69" s="130">
        <f>'Ув.о бюдж.ассигн.'!I69</f>
        <v>300</v>
      </c>
      <c r="J69" s="130">
        <f>'Ув.о бюдж.ассигн.'!J69</f>
        <v>300</v>
      </c>
      <c r="K69" s="130">
        <f>'Ув.о бюдж.ассигн.'!K69</f>
        <v>300</v>
      </c>
    </row>
    <row r="70" spans="1:11" s="40" customFormat="1" ht="21" customHeight="1">
      <c r="A70" s="70" t="s">
        <v>62</v>
      </c>
      <c r="B70" s="69" t="s">
        <v>10</v>
      </c>
      <c r="C70" s="69" t="s">
        <v>8</v>
      </c>
      <c r="D70" s="69" t="s">
        <v>16</v>
      </c>
      <c r="E70" s="410" t="s">
        <v>74</v>
      </c>
      <c r="F70" s="419"/>
      <c r="G70" s="71">
        <v>850</v>
      </c>
      <c r="H70" s="71"/>
      <c r="I70" s="97">
        <f>I71</f>
        <v>0</v>
      </c>
      <c r="J70" s="97">
        <f>J71</f>
        <v>0</v>
      </c>
      <c r="K70" s="97">
        <f>K71</f>
        <v>0</v>
      </c>
    </row>
    <row r="71" spans="1:11" ht="15" customHeight="1">
      <c r="A71" s="56" t="s">
        <v>63</v>
      </c>
      <c r="B71" s="54" t="s">
        <v>10</v>
      </c>
      <c r="C71" s="54" t="s">
        <v>8</v>
      </c>
      <c r="D71" s="54" t="s">
        <v>16</v>
      </c>
      <c r="E71" s="481" t="s">
        <v>74</v>
      </c>
      <c r="F71" s="482"/>
      <c r="G71" s="60">
        <v>852</v>
      </c>
      <c r="H71" s="60"/>
      <c r="I71" s="98">
        <f>'пр 4'!H48</f>
        <v>0</v>
      </c>
      <c r="J71" s="98">
        <f>'пр 4'!I48</f>
        <v>0</v>
      </c>
      <c r="K71" s="98">
        <f>'пр 4'!J48</f>
        <v>0</v>
      </c>
    </row>
    <row r="72" spans="1:11" s="139" customFormat="1" ht="15" customHeight="1">
      <c r="A72" s="138" t="s">
        <v>201</v>
      </c>
      <c r="B72" s="128" t="s">
        <v>10</v>
      </c>
      <c r="C72" s="128" t="s">
        <v>8</v>
      </c>
      <c r="D72" s="128" t="s">
        <v>16</v>
      </c>
      <c r="E72" s="490" t="s">
        <v>74</v>
      </c>
      <c r="F72" s="491"/>
      <c r="G72" s="129">
        <v>852</v>
      </c>
      <c r="H72" s="129">
        <v>291</v>
      </c>
      <c r="I72" s="130">
        <f>'Ув.о бюдж.ассигн.'!I72</f>
        <v>24</v>
      </c>
      <c r="J72" s="130">
        <f>'Ув.о бюдж.ассигн.'!J72</f>
        <v>20</v>
      </c>
      <c r="K72" s="130">
        <f>'Ув.о бюдж.ассигн.'!K72</f>
        <v>20</v>
      </c>
    </row>
    <row r="73" spans="1:11" ht="21.75" customHeight="1">
      <c r="A73" s="56" t="s">
        <v>149</v>
      </c>
      <c r="B73" s="54" t="s">
        <v>10</v>
      </c>
      <c r="C73" s="54" t="s">
        <v>8</v>
      </c>
      <c r="D73" s="54" t="s">
        <v>16</v>
      </c>
      <c r="E73" s="481" t="s">
        <v>74</v>
      </c>
      <c r="F73" s="482"/>
      <c r="G73" s="60">
        <v>853</v>
      </c>
      <c r="H73" s="60"/>
      <c r="I73" s="98">
        <f>'пр 4'!H49</f>
        <v>0</v>
      </c>
      <c r="J73" s="98">
        <f>'пр 4'!I49</f>
        <v>0</v>
      </c>
      <c r="K73" s="98">
        <f>'пр 4'!J49</f>
        <v>0</v>
      </c>
    </row>
    <row r="74" spans="1:11" s="139" customFormat="1" ht="21.75" customHeight="1">
      <c r="A74" s="138" t="s">
        <v>202</v>
      </c>
      <c r="B74" s="128" t="s">
        <v>10</v>
      </c>
      <c r="C74" s="128" t="s">
        <v>8</v>
      </c>
      <c r="D74" s="128" t="s">
        <v>16</v>
      </c>
      <c r="E74" s="490" t="s">
        <v>74</v>
      </c>
      <c r="F74" s="491"/>
      <c r="G74" s="129">
        <v>853</v>
      </c>
      <c r="H74" s="146">
        <v>292</v>
      </c>
      <c r="I74" s="130">
        <f>'Ув.о бюдж.ассигн.'!I74</f>
        <v>0</v>
      </c>
      <c r="J74" s="130">
        <f>'Ув.о бюдж.ассигн.'!J74</f>
        <v>0</v>
      </c>
      <c r="K74" s="130">
        <f>'Ув.о бюдж.ассигн.'!K74</f>
        <v>0</v>
      </c>
    </row>
    <row r="75" spans="1:11" s="139" customFormat="1" ht="21.75" customHeight="1">
      <c r="A75" s="138" t="s">
        <v>203</v>
      </c>
      <c r="B75" s="128" t="s">
        <v>10</v>
      </c>
      <c r="C75" s="128" t="s">
        <v>8</v>
      </c>
      <c r="D75" s="128" t="s">
        <v>16</v>
      </c>
      <c r="E75" s="490" t="s">
        <v>74</v>
      </c>
      <c r="F75" s="491"/>
      <c r="G75" s="129">
        <v>853</v>
      </c>
      <c r="H75" s="146">
        <v>295</v>
      </c>
      <c r="I75" s="130">
        <f>'Ув.о бюдж.ассигн.'!I75</f>
        <v>0</v>
      </c>
      <c r="J75" s="130">
        <f>'Ув.о бюдж.ассигн.'!J75</f>
        <v>0</v>
      </c>
      <c r="K75" s="130">
        <f>'Ув.о бюдж.ассигн.'!K75</f>
        <v>0</v>
      </c>
    </row>
    <row r="76" spans="1:11" s="139" customFormat="1" ht="21.75" customHeight="1">
      <c r="A76" s="138" t="s">
        <v>204</v>
      </c>
      <c r="B76" s="128" t="s">
        <v>10</v>
      </c>
      <c r="C76" s="128" t="s">
        <v>8</v>
      </c>
      <c r="D76" s="128" t="s">
        <v>16</v>
      </c>
      <c r="E76" s="490" t="s">
        <v>74</v>
      </c>
      <c r="F76" s="491"/>
      <c r="G76" s="129">
        <v>853</v>
      </c>
      <c r="H76" s="146">
        <v>296</v>
      </c>
      <c r="I76" s="130">
        <f>'Ув.о бюдж.ассигн.'!I76</f>
        <v>0</v>
      </c>
      <c r="J76" s="130">
        <f>'Ув.о бюдж.ассигн.'!J76</f>
        <v>0</v>
      </c>
      <c r="K76" s="130">
        <f>'Ув.о бюдж.ассигн.'!K76</f>
        <v>0</v>
      </c>
    </row>
    <row r="77" spans="1:11" s="139" customFormat="1" ht="21.75" customHeight="1">
      <c r="A77" s="138" t="s">
        <v>205</v>
      </c>
      <c r="B77" s="128" t="s">
        <v>10</v>
      </c>
      <c r="C77" s="128" t="s">
        <v>8</v>
      </c>
      <c r="D77" s="128" t="s">
        <v>16</v>
      </c>
      <c r="E77" s="490" t="s">
        <v>74</v>
      </c>
      <c r="F77" s="491"/>
      <c r="G77" s="129">
        <v>853</v>
      </c>
      <c r="H77" s="146">
        <v>297</v>
      </c>
      <c r="I77" s="130">
        <f>'Ув.о бюдж.ассигн.'!I77</f>
        <v>0</v>
      </c>
      <c r="J77" s="130">
        <f>'Ув.о бюдж.ассигн.'!J77</f>
        <v>0</v>
      </c>
      <c r="K77" s="130">
        <f>'Ув.о бюдж.ассигн.'!K77</f>
        <v>0</v>
      </c>
    </row>
    <row r="78" spans="1:11" ht="45">
      <c r="A78" s="70" t="s">
        <v>121</v>
      </c>
      <c r="B78" s="66" t="s">
        <v>10</v>
      </c>
      <c r="C78" s="66" t="s">
        <v>8</v>
      </c>
      <c r="D78" s="90" t="s">
        <v>16</v>
      </c>
      <c r="E78" s="410" t="s">
        <v>122</v>
      </c>
      <c r="F78" s="419"/>
      <c r="G78" s="91"/>
      <c r="H78" s="91"/>
      <c r="I78" s="94">
        <f>SUM(I79,I84)</f>
        <v>285.49415999999997</v>
      </c>
      <c r="J78" s="94">
        <f>SUM(J79,J84)</f>
        <v>285.49415999999997</v>
      </c>
      <c r="K78" s="94">
        <f>SUM(K79,K84)</f>
        <v>285.49415999999997</v>
      </c>
    </row>
    <row r="79" spans="1:11" s="46" customFormat="1" ht="33.75" customHeight="1">
      <c r="A79" s="64" t="s">
        <v>58</v>
      </c>
      <c r="B79" s="104" t="s">
        <v>10</v>
      </c>
      <c r="C79" s="104" t="s">
        <v>8</v>
      </c>
      <c r="D79" s="105" t="s">
        <v>16</v>
      </c>
      <c r="E79" s="415" t="s">
        <v>122</v>
      </c>
      <c r="F79" s="416"/>
      <c r="G79" s="106">
        <v>120</v>
      </c>
      <c r="H79" s="106"/>
      <c r="I79" s="107">
        <f>SUM(I80:I82)</f>
        <v>275.86616</v>
      </c>
      <c r="J79" s="107">
        <f>SUM(J80:J82)</f>
        <v>275.86616</v>
      </c>
      <c r="K79" s="107">
        <f>SUM(K80:K82)</f>
        <v>275.86616</v>
      </c>
    </row>
    <row r="80" spans="1:11" ht="28.5" customHeight="1">
      <c r="A80" s="56" t="s">
        <v>86</v>
      </c>
      <c r="B80" s="57" t="s">
        <v>10</v>
      </c>
      <c r="C80" s="57" t="s">
        <v>8</v>
      </c>
      <c r="D80" s="108" t="s">
        <v>16</v>
      </c>
      <c r="E80" s="413" t="s">
        <v>122</v>
      </c>
      <c r="F80" s="414"/>
      <c r="G80" s="91">
        <v>121</v>
      </c>
      <c r="H80" s="91"/>
      <c r="I80" s="102">
        <f>'пр 4'!H52</f>
        <v>136</v>
      </c>
      <c r="J80" s="102">
        <f>'пр 4'!I52</f>
        <v>136</v>
      </c>
      <c r="K80" s="102">
        <f>'пр 4'!J52</f>
        <v>136</v>
      </c>
    </row>
    <row r="81" spans="1:11" s="139" customFormat="1" ht="28.5" customHeight="1">
      <c r="A81" s="138" t="s">
        <v>180</v>
      </c>
      <c r="B81" s="141" t="s">
        <v>10</v>
      </c>
      <c r="C81" s="141" t="s">
        <v>8</v>
      </c>
      <c r="D81" s="145" t="s">
        <v>16</v>
      </c>
      <c r="E81" s="492" t="s">
        <v>122</v>
      </c>
      <c r="F81" s="493"/>
      <c r="G81" s="148">
        <v>121</v>
      </c>
      <c r="H81" s="148">
        <v>211</v>
      </c>
      <c r="I81" s="149">
        <f>'Ув.о бюдж.ассигн.'!I81</f>
        <v>98.79416</v>
      </c>
      <c r="J81" s="149">
        <f>'Ув.о бюдж.ассигн.'!J81</f>
        <v>98.79416</v>
      </c>
      <c r="K81" s="149">
        <f>'Ув.о бюдж.ассигн.'!K81</f>
        <v>98.79416</v>
      </c>
    </row>
    <row r="82" spans="1:11" ht="20.25" customHeight="1">
      <c r="A82" s="56" t="s">
        <v>15</v>
      </c>
      <c r="B82" s="57" t="s">
        <v>10</v>
      </c>
      <c r="C82" s="57" t="s">
        <v>8</v>
      </c>
      <c r="D82" s="108" t="s">
        <v>16</v>
      </c>
      <c r="E82" s="413" t="s">
        <v>122</v>
      </c>
      <c r="F82" s="414"/>
      <c r="G82" s="91">
        <v>129</v>
      </c>
      <c r="H82" s="91"/>
      <c r="I82" s="102">
        <f>'пр 4'!H53</f>
        <v>41.071999999999996</v>
      </c>
      <c r="J82" s="102">
        <f>'пр 4'!I53</f>
        <v>41.071999999999996</v>
      </c>
      <c r="K82" s="102">
        <f>'пр 4'!J53</f>
        <v>41.071999999999996</v>
      </c>
    </row>
    <row r="83" spans="1:11" s="139" customFormat="1" ht="20.25" customHeight="1">
      <c r="A83" s="138" t="s">
        <v>15</v>
      </c>
      <c r="B83" s="141" t="s">
        <v>10</v>
      </c>
      <c r="C83" s="141" t="s">
        <v>8</v>
      </c>
      <c r="D83" s="145" t="s">
        <v>16</v>
      </c>
      <c r="E83" s="492" t="s">
        <v>122</v>
      </c>
      <c r="F83" s="493"/>
      <c r="G83" s="148">
        <v>129</v>
      </c>
      <c r="H83" s="148">
        <v>213</v>
      </c>
      <c r="I83" s="149">
        <f>'Ув.о бюдж.ассигн.'!I83</f>
        <v>29.83584</v>
      </c>
      <c r="J83" s="149">
        <f>'Ув.о бюдж.ассигн.'!J83</f>
        <v>29.83584</v>
      </c>
      <c r="K83" s="149">
        <f>'Ув.о бюдж.ассигн.'!K83</f>
        <v>29.83584</v>
      </c>
    </row>
    <row r="84" spans="1:11" s="46" customFormat="1" ht="34.5" customHeight="1">
      <c r="A84" s="64" t="s">
        <v>94</v>
      </c>
      <c r="B84" s="104" t="s">
        <v>10</v>
      </c>
      <c r="C84" s="104" t="s">
        <v>8</v>
      </c>
      <c r="D84" s="105" t="s">
        <v>16</v>
      </c>
      <c r="E84" s="415" t="s">
        <v>122</v>
      </c>
      <c r="F84" s="416"/>
      <c r="G84" s="106">
        <v>200</v>
      </c>
      <c r="H84" s="106"/>
      <c r="I84" s="107">
        <f>SUM(I85)</f>
        <v>9.628</v>
      </c>
      <c r="J84" s="107">
        <f>SUM(J85)</f>
        <v>9.628</v>
      </c>
      <c r="K84" s="107">
        <f>SUM(K85)</f>
        <v>9.628</v>
      </c>
    </row>
    <row r="85" spans="1:11" ht="22.5" customHeight="1">
      <c r="A85" s="56" t="s">
        <v>90</v>
      </c>
      <c r="B85" s="57" t="s">
        <v>10</v>
      </c>
      <c r="C85" s="57" t="s">
        <v>8</v>
      </c>
      <c r="D85" s="108" t="s">
        <v>16</v>
      </c>
      <c r="E85" s="413" t="s">
        <v>122</v>
      </c>
      <c r="F85" s="414"/>
      <c r="G85" s="103">
        <v>244</v>
      </c>
      <c r="H85" s="103"/>
      <c r="I85" s="94">
        <f>'пр 4'!H55</f>
        <v>9.628</v>
      </c>
      <c r="J85" s="94">
        <f>'пр 4'!I55</f>
        <v>9.628</v>
      </c>
      <c r="K85" s="94">
        <f>'пр 4'!J55</f>
        <v>9.628</v>
      </c>
    </row>
    <row r="86" spans="1:11" s="139" customFormat="1" ht="20.25" customHeight="1">
      <c r="A86" s="138" t="s">
        <v>206</v>
      </c>
      <c r="B86" s="141" t="s">
        <v>10</v>
      </c>
      <c r="C86" s="141" t="s">
        <v>8</v>
      </c>
      <c r="D86" s="145" t="s">
        <v>16</v>
      </c>
      <c r="E86" s="492" t="s">
        <v>122</v>
      </c>
      <c r="F86" s="493"/>
      <c r="G86" s="146">
        <v>244</v>
      </c>
      <c r="H86" s="146">
        <v>346</v>
      </c>
      <c r="I86" s="147">
        <f>'Ув.о бюдж.ассигн.'!I86</f>
        <v>6.77</v>
      </c>
      <c r="J86" s="147">
        <f>'Ув.о бюдж.ассигн.'!J86</f>
        <v>6.77</v>
      </c>
      <c r="K86" s="147">
        <f>'Ув.о бюдж.ассигн.'!K86</f>
        <v>6.77</v>
      </c>
    </row>
    <row r="87" spans="1:11" ht="81.75" customHeight="1">
      <c r="A87" s="56" t="s">
        <v>91</v>
      </c>
      <c r="B87" s="66" t="s">
        <v>10</v>
      </c>
      <c r="C87" s="66" t="s">
        <v>8</v>
      </c>
      <c r="D87" s="90" t="s">
        <v>16</v>
      </c>
      <c r="E87" s="410" t="s">
        <v>92</v>
      </c>
      <c r="F87" s="419"/>
      <c r="G87" s="91">
        <v>200</v>
      </c>
      <c r="H87" s="91"/>
      <c r="I87" s="97">
        <f>I90</f>
        <v>0.7</v>
      </c>
      <c r="J87" s="97">
        <f>J90</f>
        <v>0.7</v>
      </c>
      <c r="K87" s="97">
        <f>K90</f>
        <v>0</v>
      </c>
    </row>
    <row r="88" spans="1:11" s="63" customFormat="1" ht="22.5">
      <c r="A88" s="56" t="s">
        <v>87</v>
      </c>
      <c r="B88" s="54" t="s">
        <v>10</v>
      </c>
      <c r="C88" s="54" t="s">
        <v>8</v>
      </c>
      <c r="D88" s="54" t="s">
        <v>16</v>
      </c>
      <c r="E88" s="403" t="s">
        <v>92</v>
      </c>
      <c r="F88" s="404"/>
      <c r="G88" s="57" t="s">
        <v>13</v>
      </c>
      <c r="H88" s="57"/>
      <c r="I88" s="98">
        <f>I90</f>
        <v>0.7</v>
      </c>
      <c r="J88" s="98">
        <f>J90</f>
        <v>0.7</v>
      </c>
      <c r="K88" s="98">
        <f>K90</f>
        <v>0</v>
      </c>
    </row>
    <row r="89" spans="1:11" s="55" customFormat="1" ht="33.75">
      <c r="A89" s="56" t="s">
        <v>88</v>
      </c>
      <c r="B89" s="54" t="s">
        <v>10</v>
      </c>
      <c r="C89" s="54" t="s">
        <v>8</v>
      </c>
      <c r="D89" s="54" t="s">
        <v>16</v>
      </c>
      <c r="E89" s="403" t="s">
        <v>92</v>
      </c>
      <c r="F89" s="404"/>
      <c r="G89" s="54" t="s">
        <v>89</v>
      </c>
      <c r="H89" s="54"/>
      <c r="I89" s="98">
        <f>I90</f>
        <v>0.7</v>
      </c>
      <c r="J89" s="98">
        <f>J90</f>
        <v>0.7</v>
      </c>
      <c r="K89" s="98">
        <f>K90</f>
        <v>0</v>
      </c>
    </row>
    <row r="90" spans="1:11" s="55" customFormat="1" ht="36" customHeight="1">
      <c r="A90" s="56" t="s">
        <v>90</v>
      </c>
      <c r="B90" s="54" t="s">
        <v>10</v>
      </c>
      <c r="C90" s="54" t="s">
        <v>8</v>
      </c>
      <c r="D90" s="54" t="s">
        <v>16</v>
      </c>
      <c r="E90" s="403" t="s">
        <v>92</v>
      </c>
      <c r="F90" s="404"/>
      <c r="G90" s="54" t="s">
        <v>60</v>
      </c>
      <c r="H90" s="54"/>
      <c r="I90" s="98">
        <f>'пр 4'!H59</f>
        <v>0.7</v>
      </c>
      <c r="J90" s="98">
        <f>'пр 4'!I59</f>
        <v>0.7</v>
      </c>
      <c r="K90" s="98">
        <f>'пр 4'!J59</f>
        <v>0</v>
      </c>
    </row>
    <row r="91" spans="1:11" s="131" customFormat="1" ht="23.25" customHeight="1">
      <c r="A91" s="138" t="s">
        <v>206</v>
      </c>
      <c r="B91" s="128" t="s">
        <v>10</v>
      </c>
      <c r="C91" s="128" t="s">
        <v>8</v>
      </c>
      <c r="D91" s="128" t="s">
        <v>16</v>
      </c>
      <c r="E91" s="488" t="s">
        <v>92</v>
      </c>
      <c r="F91" s="489"/>
      <c r="G91" s="128" t="s">
        <v>60</v>
      </c>
      <c r="H91" s="128" t="s">
        <v>184</v>
      </c>
      <c r="I91" s="130">
        <f>'Ув.о бюдж.ассигн.'!I91</f>
        <v>0.7</v>
      </c>
      <c r="J91" s="130">
        <f>'Ув.о бюдж.ассигн.'!J91</f>
        <v>0.7</v>
      </c>
      <c r="K91" s="130">
        <f>'Ув.о бюдж.ассигн.'!K91</f>
        <v>0.7</v>
      </c>
    </row>
    <row r="92" spans="1:11" s="63" customFormat="1" ht="25.5">
      <c r="A92" s="68" t="s">
        <v>41</v>
      </c>
      <c r="B92" s="69" t="s">
        <v>10</v>
      </c>
      <c r="C92" s="69" t="s">
        <v>8</v>
      </c>
      <c r="D92" s="69" t="s">
        <v>40</v>
      </c>
      <c r="E92" s="417" t="s">
        <v>80</v>
      </c>
      <c r="F92" s="418"/>
      <c r="G92" s="69"/>
      <c r="H92" s="69"/>
      <c r="I92" s="97">
        <f aca="true" t="shared" si="3" ref="I92:K93">I95</f>
        <v>0</v>
      </c>
      <c r="J92" s="97">
        <f t="shared" si="3"/>
        <v>0</v>
      </c>
      <c r="K92" s="97">
        <f t="shared" si="3"/>
        <v>0</v>
      </c>
    </row>
    <row r="93" spans="1:11" s="55" customFormat="1" ht="23.25" customHeight="1">
      <c r="A93" s="88" t="s">
        <v>79</v>
      </c>
      <c r="B93" s="6">
        <v>716</v>
      </c>
      <c r="C93" s="6" t="s">
        <v>8</v>
      </c>
      <c r="D93" s="6" t="s">
        <v>40</v>
      </c>
      <c r="E93" s="408" t="s">
        <v>81</v>
      </c>
      <c r="F93" s="407"/>
      <c r="G93" s="6" t="s">
        <v>61</v>
      </c>
      <c r="H93" s="6"/>
      <c r="I93" s="98">
        <f t="shared" si="3"/>
        <v>0</v>
      </c>
      <c r="J93" s="98">
        <f t="shared" si="3"/>
        <v>0</v>
      </c>
      <c r="K93" s="98">
        <f t="shared" si="3"/>
        <v>0</v>
      </c>
    </row>
    <row r="94" spans="1:11" s="55" customFormat="1" ht="36" customHeight="1">
      <c r="A94" s="88" t="s">
        <v>83</v>
      </c>
      <c r="B94" s="6">
        <v>716</v>
      </c>
      <c r="C94" s="6" t="s">
        <v>8</v>
      </c>
      <c r="D94" s="6" t="s">
        <v>40</v>
      </c>
      <c r="E94" s="408" t="s">
        <v>81</v>
      </c>
      <c r="F94" s="407"/>
      <c r="G94" s="6" t="s">
        <v>61</v>
      </c>
      <c r="H94" s="6"/>
      <c r="I94" s="98">
        <f>I96</f>
        <v>0</v>
      </c>
      <c r="J94" s="98">
        <f>J96</f>
        <v>0</v>
      </c>
      <c r="K94" s="98">
        <f>K96</f>
        <v>0</v>
      </c>
    </row>
    <row r="95" spans="1:11" s="55" customFormat="1" ht="24">
      <c r="A95" s="62" t="s">
        <v>71</v>
      </c>
      <c r="B95" s="54" t="s">
        <v>10</v>
      </c>
      <c r="C95" s="54" t="s">
        <v>8</v>
      </c>
      <c r="D95" s="54" t="s">
        <v>40</v>
      </c>
      <c r="E95" s="410" t="s">
        <v>93</v>
      </c>
      <c r="F95" s="419"/>
      <c r="G95" s="54" t="s">
        <v>61</v>
      </c>
      <c r="H95" s="54"/>
      <c r="I95" s="98">
        <f>I96</f>
        <v>0</v>
      </c>
      <c r="J95" s="98">
        <f aca="true" t="shared" si="4" ref="J95:K97">J96</f>
        <v>0</v>
      </c>
      <c r="K95" s="98">
        <f t="shared" si="4"/>
        <v>0</v>
      </c>
    </row>
    <row r="96" spans="1:11" ht="12.75">
      <c r="A96" s="62" t="s">
        <v>72</v>
      </c>
      <c r="B96" s="54" t="s">
        <v>10</v>
      </c>
      <c r="C96" s="54" t="s">
        <v>8</v>
      </c>
      <c r="D96" s="54" t="s">
        <v>40</v>
      </c>
      <c r="E96" s="413" t="s">
        <v>93</v>
      </c>
      <c r="F96" s="420"/>
      <c r="G96" s="54"/>
      <c r="H96" s="54"/>
      <c r="I96" s="98">
        <f>I97</f>
        <v>0</v>
      </c>
      <c r="J96" s="98">
        <f t="shared" si="4"/>
        <v>0</v>
      </c>
      <c r="K96" s="98">
        <f t="shared" si="4"/>
        <v>0</v>
      </c>
    </row>
    <row r="97" spans="1:11" ht="12.75">
      <c r="A97" s="62" t="s">
        <v>12</v>
      </c>
      <c r="B97" s="54" t="s">
        <v>10</v>
      </c>
      <c r="C97" s="54" t="s">
        <v>8</v>
      </c>
      <c r="D97" s="54" t="s">
        <v>40</v>
      </c>
      <c r="E97" s="413" t="s">
        <v>93</v>
      </c>
      <c r="F97" s="420"/>
      <c r="G97" s="54" t="s">
        <v>13</v>
      </c>
      <c r="H97" s="54"/>
      <c r="I97" s="98">
        <f>I98</f>
        <v>0</v>
      </c>
      <c r="J97" s="98">
        <f t="shared" si="4"/>
        <v>0</v>
      </c>
      <c r="K97" s="98">
        <f t="shared" si="4"/>
        <v>0</v>
      </c>
    </row>
    <row r="98" spans="1:11" ht="12.75">
      <c r="A98" s="62" t="s">
        <v>17</v>
      </c>
      <c r="B98" s="54" t="s">
        <v>10</v>
      </c>
      <c r="C98" s="54" t="s">
        <v>8</v>
      </c>
      <c r="D98" s="54" t="s">
        <v>40</v>
      </c>
      <c r="E98" s="433" t="s">
        <v>93</v>
      </c>
      <c r="F98" s="434"/>
      <c r="G98" s="54" t="s">
        <v>60</v>
      </c>
      <c r="H98" s="54"/>
      <c r="I98" s="98">
        <f>'пр 4'!H66</f>
        <v>0</v>
      </c>
      <c r="J98" s="98">
        <f>'пр 4'!I66</f>
        <v>0</v>
      </c>
      <c r="K98" s="98">
        <f>'пр 4'!J66</f>
        <v>0</v>
      </c>
    </row>
    <row r="99" spans="1:11" s="139" customFormat="1" ht="12.75" customHeight="1">
      <c r="A99" s="138" t="s">
        <v>205</v>
      </c>
      <c r="B99" s="128" t="s">
        <v>10</v>
      </c>
      <c r="C99" s="128" t="s">
        <v>8</v>
      </c>
      <c r="D99" s="128" t="s">
        <v>40</v>
      </c>
      <c r="E99" s="494" t="s">
        <v>93</v>
      </c>
      <c r="F99" s="491"/>
      <c r="G99" s="128" t="s">
        <v>60</v>
      </c>
      <c r="H99" s="156" t="s">
        <v>189</v>
      </c>
      <c r="I99" s="130">
        <f>'Ув.о бюдж.ассигн.'!I99</f>
        <v>763.5</v>
      </c>
      <c r="J99" s="130">
        <f>'Ув.о бюдж.ассигн.'!J99</f>
        <v>0</v>
      </c>
      <c r="K99" s="130">
        <f>'Ув.о бюдж.ассигн.'!K99</f>
        <v>0</v>
      </c>
    </row>
    <row r="100" spans="1:11" ht="12.75">
      <c r="A100" s="68" t="s">
        <v>24</v>
      </c>
      <c r="B100" s="69" t="s">
        <v>10</v>
      </c>
      <c r="C100" s="69" t="s">
        <v>8</v>
      </c>
      <c r="D100" s="153" t="s">
        <v>22</v>
      </c>
      <c r="E100" s="417" t="s">
        <v>80</v>
      </c>
      <c r="F100" s="418"/>
      <c r="G100" s="154" t="s">
        <v>61</v>
      </c>
      <c r="H100" s="154"/>
      <c r="I100" s="97">
        <f>I101</f>
        <v>100</v>
      </c>
      <c r="J100" s="97">
        <f>J101</f>
        <v>100</v>
      </c>
      <c r="K100" s="97">
        <f>K101</f>
        <v>100</v>
      </c>
    </row>
    <row r="101" spans="1:11" ht="12.75" customHeight="1">
      <c r="A101" s="88" t="s">
        <v>79</v>
      </c>
      <c r="B101" s="6">
        <v>716</v>
      </c>
      <c r="C101" s="6" t="s">
        <v>8</v>
      </c>
      <c r="D101" s="6" t="s">
        <v>22</v>
      </c>
      <c r="E101" s="400" t="s">
        <v>84</v>
      </c>
      <c r="F101" s="401"/>
      <c r="G101" s="6" t="s">
        <v>61</v>
      </c>
      <c r="H101" s="6"/>
      <c r="I101" s="98">
        <f>I104</f>
        <v>100</v>
      </c>
      <c r="J101" s="98">
        <f>J104</f>
        <v>100</v>
      </c>
      <c r="K101" s="98">
        <f>K104</f>
        <v>100</v>
      </c>
    </row>
    <row r="102" spans="1:11" ht="12.75" customHeight="1">
      <c r="A102" s="88" t="s">
        <v>83</v>
      </c>
      <c r="B102" s="6">
        <v>716</v>
      </c>
      <c r="C102" s="6" t="s">
        <v>8</v>
      </c>
      <c r="D102" s="6" t="s">
        <v>22</v>
      </c>
      <c r="E102" s="400" t="s">
        <v>84</v>
      </c>
      <c r="F102" s="401"/>
      <c r="G102" s="6" t="s">
        <v>61</v>
      </c>
      <c r="H102" s="6"/>
      <c r="I102" s="98">
        <f>I104</f>
        <v>100</v>
      </c>
      <c r="J102" s="98">
        <f>J104</f>
        <v>100</v>
      </c>
      <c r="K102" s="98">
        <f>K104</f>
        <v>100</v>
      </c>
    </row>
    <row r="103" spans="1:11" ht="12.75" customHeight="1">
      <c r="A103" s="72" t="s">
        <v>46</v>
      </c>
      <c r="B103" s="54" t="s">
        <v>10</v>
      </c>
      <c r="C103" s="54" t="s">
        <v>8</v>
      </c>
      <c r="D103" s="54" t="s">
        <v>22</v>
      </c>
      <c r="E103" s="400" t="s">
        <v>84</v>
      </c>
      <c r="F103" s="401"/>
      <c r="G103" s="54"/>
      <c r="H103" s="54"/>
      <c r="I103" s="98">
        <f aca="true" t="shared" si="5" ref="I103:K104">I104</f>
        <v>100</v>
      </c>
      <c r="J103" s="98">
        <f t="shared" si="5"/>
        <v>100</v>
      </c>
      <c r="K103" s="98">
        <f t="shared" si="5"/>
        <v>100</v>
      </c>
    </row>
    <row r="104" spans="1:11" ht="23.25" customHeight="1">
      <c r="A104" s="70" t="s">
        <v>48</v>
      </c>
      <c r="B104" s="54" t="s">
        <v>10</v>
      </c>
      <c r="C104" s="54" t="s">
        <v>8</v>
      </c>
      <c r="D104" s="54" t="s">
        <v>22</v>
      </c>
      <c r="E104" s="400" t="s">
        <v>95</v>
      </c>
      <c r="F104" s="401"/>
      <c r="G104" s="54" t="s">
        <v>64</v>
      </c>
      <c r="H104" s="54"/>
      <c r="I104" s="98">
        <f t="shared" si="5"/>
        <v>100</v>
      </c>
      <c r="J104" s="98">
        <f t="shared" si="5"/>
        <v>100</v>
      </c>
      <c r="K104" s="98">
        <f t="shared" si="5"/>
        <v>100</v>
      </c>
    </row>
    <row r="105" spans="1:11" ht="12.75">
      <c r="A105" s="56" t="s">
        <v>66</v>
      </c>
      <c r="B105" s="54" t="s">
        <v>10</v>
      </c>
      <c r="C105" s="54" t="s">
        <v>8</v>
      </c>
      <c r="D105" s="54" t="s">
        <v>22</v>
      </c>
      <c r="E105" s="400" t="s">
        <v>95</v>
      </c>
      <c r="F105" s="401"/>
      <c r="G105" s="54" t="s">
        <v>64</v>
      </c>
      <c r="H105" s="54"/>
      <c r="I105" s="98">
        <f>'пр 4'!H72</f>
        <v>100</v>
      </c>
      <c r="J105" s="98">
        <f>'пр 4'!I72</f>
        <v>100</v>
      </c>
      <c r="K105" s="98">
        <f>'пр 4'!J72</f>
        <v>100</v>
      </c>
    </row>
    <row r="106" spans="1:11" s="139" customFormat="1" ht="22.5">
      <c r="A106" s="138" t="s">
        <v>204</v>
      </c>
      <c r="B106" s="128" t="s">
        <v>10</v>
      </c>
      <c r="C106" s="128" t="s">
        <v>8</v>
      </c>
      <c r="D106" s="128" t="s">
        <v>22</v>
      </c>
      <c r="E106" s="495" t="s">
        <v>95</v>
      </c>
      <c r="F106" s="496"/>
      <c r="G106" s="128" t="s">
        <v>64</v>
      </c>
      <c r="H106" s="155" t="s">
        <v>190</v>
      </c>
      <c r="I106" s="130">
        <f>'Ув.о бюдж.ассигн.'!I106</f>
        <v>100</v>
      </c>
      <c r="J106" s="130">
        <f>'Ув.о бюдж.ассигн.'!J106</f>
        <v>100</v>
      </c>
      <c r="K106" s="130">
        <f>'Ув.о бюдж.ассигн.'!K106</f>
        <v>100</v>
      </c>
    </row>
    <row r="107" spans="1:11" ht="12.75">
      <c r="A107" s="73" t="s">
        <v>26</v>
      </c>
      <c r="B107" s="69" t="s">
        <v>10</v>
      </c>
      <c r="C107" s="74" t="s">
        <v>9</v>
      </c>
      <c r="D107" s="74"/>
      <c r="E107" s="417"/>
      <c r="F107" s="418"/>
      <c r="G107" s="87"/>
      <c r="H107" s="87"/>
      <c r="I107" s="97">
        <f>I108</f>
        <v>182.7</v>
      </c>
      <c r="J107" s="97">
        <f>J108</f>
        <v>189.50199999999998</v>
      </c>
      <c r="K107" s="97">
        <f>K108</f>
        <v>0</v>
      </c>
    </row>
    <row r="108" spans="1:11" ht="25.5">
      <c r="A108" s="76" t="s">
        <v>27</v>
      </c>
      <c r="B108" s="54" t="s">
        <v>10</v>
      </c>
      <c r="C108" s="59" t="s">
        <v>9</v>
      </c>
      <c r="D108" s="59" t="s">
        <v>28</v>
      </c>
      <c r="E108" s="400" t="s">
        <v>80</v>
      </c>
      <c r="F108" s="401"/>
      <c r="G108" s="87" t="s">
        <v>61</v>
      </c>
      <c r="H108" s="87"/>
      <c r="I108" s="98">
        <f>I110</f>
        <v>182.7</v>
      </c>
      <c r="J108" s="98">
        <f>J110</f>
        <v>189.50199999999998</v>
      </c>
      <c r="K108" s="98">
        <f>K110</f>
        <v>0</v>
      </c>
    </row>
    <row r="109" spans="1:11" ht="12.75" customHeight="1">
      <c r="A109" s="88" t="s">
        <v>79</v>
      </c>
      <c r="B109" s="6">
        <v>716</v>
      </c>
      <c r="C109" s="59" t="s">
        <v>9</v>
      </c>
      <c r="D109" s="59" t="s">
        <v>28</v>
      </c>
      <c r="E109" s="400" t="s">
        <v>96</v>
      </c>
      <c r="F109" s="401"/>
      <c r="G109" s="6" t="s">
        <v>61</v>
      </c>
      <c r="H109" s="6"/>
      <c r="I109" s="98">
        <f>I110</f>
        <v>182.7</v>
      </c>
      <c r="J109" s="98">
        <f>J110</f>
        <v>189.50199999999998</v>
      </c>
      <c r="K109" s="98">
        <f>K110</f>
        <v>0</v>
      </c>
    </row>
    <row r="110" spans="1:11" ht="37.5" customHeight="1">
      <c r="A110" s="77" t="s">
        <v>49</v>
      </c>
      <c r="B110" s="54" t="s">
        <v>10</v>
      </c>
      <c r="C110" s="59" t="s">
        <v>9</v>
      </c>
      <c r="D110" s="59" t="s">
        <v>28</v>
      </c>
      <c r="E110" s="400" t="s">
        <v>97</v>
      </c>
      <c r="F110" s="401"/>
      <c r="G110" s="87"/>
      <c r="H110" s="87"/>
      <c r="I110" s="98">
        <f>I111+I116</f>
        <v>182.7</v>
      </c>
      <c r="J110" s="98">
        <f>J111+J116</f>
        <v>189.50199999999998</v>
      </c>
      <c r="K110" s="98">
        <f>K111+K116</f>
        <v>0</v>
      </c>
    </row>
    <row r="111" spans="1:11" ht="22.5">
      <c r="A111" s="8" t="s">
        <v>85</v>
      </c>
      <c r="B111" s="5" t="s">
        <v>10</v>
      </c>
      <c r="C111" s="59" t="s">
        <v>9</v>
      </c>
      <c r="D111" s="59" t="s">
        <v>28</v>
      </c>
      <c r="E111" s="400" t="s">
        <v>97</v>
      </c>
      <c r="F111" s="401"/>
      <c r="G111" s="5" t="s">
        <v>78</v>
      </c>
      <c r="H111" s="5"/>
      <c r="I111" s="98">
        <f>I114+I112</f>
        <v>175.76999999999998</v>
      </c>
      <c r="J111" s="98">
        <f>J114+J112</f>
        <v>179.676</v>
      </c>
      <c r="K111" s="98">
        <f>K114+K112</f>
        <v>0</v>
      </c>
    </row>
    <row r="112" spans="1:11" ht="22.5">
      <c r="A112" s="56" t="s">
        <v>86</v>
      </c>
      <c r="B112" s="54" t="s">
        <v>10</v>
      </c>
      <c r="C112" s="59" t="s">
        <v>9</v>
      </c>
      <c r="D112" s="59" t="s">
        <v>28</v>
      </c>
      <c r="E112" s="400" t="s">
        <v>97</v>
      </c>
      <c r="F112" s="401"/>
      <c r="G112" s="54" t="s">
        <v>57</v>
      </c>
      <c r="H112" s="54"/>
      <c r="I112" s="98">
        <f>'пр 4'!H78</f>
        <v>135</v>
      </c>
      <c r="J112" s="98">
        <f>'пр 4'!I78</f>
        <v>138</v>
      </c>
      <c r="K112" s="98">
        <f>'пр 4'!J78</f>
        <v>0</v>
      </c>
    </row>
    <row r="113" spans="1:11" s="139" customFormat="1" ht="12.75">
      <c r="A113" s="138" t="s">
        <v>180</v>
      </c>
      <c r="B113" s="128" t="s">
        <v>10</v>
      </c>
      <c r="C113" s="128" t="s">
        <v>9</v>
      </c>
      <c r="D113" s="128" t="s">
        <v>28</v>
      </c>
      <c r="E113" s="495" t="s">
        <v>97</v>
      </c>
      <c r="F113" s="496"/>
      <c r="G113" s="128" t="s">
        <v>57</v>
      </c>
      <c r="H113" s="128" t="s">
        <v>173</v>
      </c>
      <c r="I113" s="130">
        <f>'Ув.о бюдж.ассигн.'!I113</f>
        <v>100</v>
      </c>
      <c r="J113" s="130">
        <f>'Ув.о бюдж.ассигн.'!J113</f>
        <v>100</v>
      </c>
      <c r="K113" s="130">
        <f>'Ув.о бюдж.ассигн.'!K113</f>
        <v>100</v>
      </c>
    </row>
    <row r="114" spans="1:11" ht="12.75">
      <c r="A114" s="56" t="s">
        <v>15</v>
      </c>
      <c r="B114" s="54" t="s">
        <v>10</v>
      </c>
      <c r="C114" s="59" t="s">
        <v>9</v>
      </c>
      <c r="D114" s="59" t="s">
        <v>28</v>
      </c>
      <c r="E114" s="400" t="s">
        <v>97</v>
      </c>
      <c r="F114" s="401"/>
      <c r="G114" s="54" t="s">
        <v>77</v>
      </c>
      <c r="H114" s="54"/>
      <c r="I114" s="98">
        <f>'пр 4'!H79</f>
        <v>40.769999999999996</v>
      </c>
      <c r="J114" s="98">
        <f>'пр 4'!I79</f>
        <v>41.676</v>
      </c>
      <c r="K114" s="98">
        <f>'пр 4'!J79</f>
        <v>0</v>
      </c>
    </row>
    <row r="115" spans="1:11" s="139" customFormat="1" ht="12.75">
      <c r="A115" s="138" t="s">
        <v>15</v>
      </c>
      <c r="B115" s="128" t="s">
        <v>10</v>
      </c>
      <c r="C115" s="128" t="s">
        <v>9</v>
      </c>
      <c r="D115" s="128" t="s">
        <v>28</v>
      </c>
      <c r="E115" s="495" t="s">
        <v>97</v>
      </c>
      <c r="F115" s="496"/>
      <c r="G115" s="128" t="s">
        <v>77</v>
      </c>
      <c r="H115" s="128" t="s">
        <v>174</v>
      </c>
      <c r="I115" s="130">
        <f>'Ув.о бюдж.ассигн.'!I115</f>
        <v>30.2</v>
      </c>
      <c r="J115" s="130">
        <f>'Ув.о бюдж.ассигн.'!J115</f>
        <v>30.2</v>
      </c>
      <c r="K115" s="130">
        <f>'Ув.о бюдж.ассигн.'!K115</f>
        <v>30.2</v>
      </c>
    </row>
    <row r="116" spans="1:11" ht="22.5" customHeight="1">
      <c r="A116" s="70" t="s">
        <v>87</v>
      </c>
      <c r="B116" s="69" t="s">
        <v>10</v>
      </c>
      <c r="C116" s="59" t="s">
        <v>9</v>
      </c>
      <c r="D116" s="59" t="s">
        <v>28</v>
      </c>
      <c r="E116" s="400" t="s">
        <v>97</v>
      </c>
      <c r="F116" s="402"/>
      <c r="G116" s="66" t="s">
        <v>13</v>
      </c>
      <c r="H116" s="66"/>
      <c r="I116" s="97">
        <f>I118</f>
        <v>6.93</v>
      </c>
      <c r="J116" s="97">
        <f>J118</f>
        <v>9.825999999999999</v>
      </c>
      <c r="K116" s="97">
        <f>K118</f>
        <v>0</v>
      </c>
    </row>
    <row r="117" spans="1:11" ht="33.75" customHeight="1">
      <c r="A117" s="56" t="s">
        <v>94</v>
      </c>
      <c r="B117" s="54" t="s">
        <v>10</v>
      </c>
      <c r="C117" s="59" t="s">
        <v>9</v>
      </c>
      <c r="D117" s="59" t="s">
        <v>28</v>
      </c>
      <c r="E117" s="400" t="s">
        <v>97</v>
      </c>
      <c r="F117" s="402"/>
      <c r="G117" s="54" t="s">
        <v>89</v>
      </c>
      <c r="H117" s="54"/>
      <c r="I117" s="98">
        <f>I118</f>
        <v>6.93</v>
      </c>
      <c r="J117" s="98">
        <f>J118</f>
        <v>9.825999999999999</v>
      </c>
      <c r="K117" s="98">
        <f>K118</f>
        <v>0</v>
      </c>
    </row>
    <row r="118" spans="1:11" ht="33.75">
      <c r="A118" s="56" t="s">
        <v>90</v>
      </c>
      <c r="B118" s="54" t="s">
        <v>10</v>
      </c>
      <c r="C118" s="59" t="s">
        <v>9</v>
      </c>
      <c r="D118" s="59" t="s">
        <v>28</v>
      </c>
      <c r="E118" s="400" t="s">
        <v>97</v>
      </c>
      <c r="F118" s="402"/>
      <c r="G118" s="54" t="s">
        <v>60</v>
      </c>
      <c r="H118" s="54"/>
      <c r="I118" s="98">
        <f>'пр 4'!H82</f>
        <v>6.93</v>
      </c>
      <c r="J118" s="98">
        <f>'пр 4'!I82</f>
        <v>9.825999999999999</v>
      </c>
      <c r="K118" s="98">
        <f>'пр 4'!J82</f>
        <v>0</v>
      </c>
    </row>
    <row r="119" spans="1:11" s="139" customFormat="1" ht="25.5" customHeight="1">
      <c r="A119" s="138" t="s">
        <v>206</v>
      </c>
      <c r="B119" s="128" t="s">
        <v>10</v>
      </c>
      <c r="C119" s="128" t="s">
        <v>9</v>
      </c>
      <c r="D119" s="128" t="s">
        <v>28</v>
      </c>
      <c r="E119" s="495" t="s">
        <v>97</v>
      </c>
      <c r="F119" s="497"/>
      <c r="G119" s="128" t="s">
        <v>60</v>
      </c>
      <c r="H119" s="155" t="s">
        <v>184</v>
      </c>
      <c r="I119" s="130">
        <f>'Ув.о бюдж.ассигн.'!I119</f>
        <v>7.1</v>
      </c>
      <c r="J119" s="130">
        <f>'Ув.о бюдж.ассигн.'!J119</f>
        <v>8.6</v>
      </c>
      <c r="K119" s="130">
        <f>'Ув.о бюдж.ассигн.'!K119</f>
        <v>14.3</v>
      </c>
    </row>
    <row r="120" spans="1:11" ht="12.75" customHeight="1">
      <c r="A120" s="73" t="s">
        <v>98</v>
      </c>
      <c r="B120" s="69" t="s">
        <v>10</v>
      </c>
      <c r="C120" s="74" t="s">
        <v>28</v>
      </c>
      <c r="D120" s="74"/>
      <c r="E120" s="417"/>
      <c r="F120" s="418"/>
      <c r="G120" s="87"/>
      <c r="H120" s="87"/>
      <c r="I120" s="97">
        <f>I121+I130</f>
        <v>600</v>
      </c>
      <c r="J120" s="97">
        <f>J121+J130</f>
        <v>650</v>
      </c>
      <c r="K120" s="97">
        <f>K121+K130</f>
        <v>650</v>
      </c>
    </row>
    <row r="121" spans="1:11" ht="51">
      <c r="A121" s="76" t="s">
        <v>50</v>
      </c>
      <c r="B121" s="66" t="s">
        <v>10</v>
      </c>
      <c r="C121" s="67" t="s">
        <v>28</v>
      </c>
      <c r="D121" s="67" t="s">
        <v>44</v>
      </c>
      <c r="E121" s="432" t="s">
        <v>80</v>
      </c>
      <c r="F121" s="418"/>
      <c r="G121" s="89" t="s">
        <v>61</v>
      </c>
      <c r="H121" s="89"/>
      <c r="I121" s="97">
        <f aca="true" t="shared" si="6" ref="I121:K127">I122</f>
        <v>100</v>
      </c>
      <c r="J121" s="97">
        <f t="shared" si="6"/>
        <v>50</v>
      </c>
      <c r="K121" s="97">
        <f t="shared" si="6"/>
        <v>50</v>
      </c>
    </row>
    <row r="122" spans="1:11" ht="25.5">
      <c r="A122" s="88" t="s">
        <v>79</v>
      </c>
      <c r="B122" s="6">
        <v>716</v>
      </c>
      <c r="C122" s="59" t="s">
        <v>28</v>
      </c>
      <c r="D122" s="59" t="s">
        <v>44</v>
      </c>
      <c r="E122" s="400" t="s">
        <v>84</v>
      </c>
      <c r="F122" s="401"/>
      <c r="G122" s="6" t="s">
        <v>61</v>
      </c>
      <c r="H122" s="6"/>
      <c r="I122" s="98">
        <f t="shared" si="6"/>
        <v>100</v>
      </c>
      <c r="J122" s="98">
        <f t="shared" si="6"/>
        <v>50</v>
      </c>
      <c r="K122" s="98">
        <f t="shared" si="6"/>
        <v>50</v>
      </c>
    </row>
    <row r="123" spans="1:11" ht="38.25">
      <c r="A123" s="88" t="s">
        <v>83</v>
      </c>
      <c r="B123" s="6">
        <v>716</v>
      </c>
      <c r="C123" s="59" t="s">
        <v>28</v>
      </c>
      <c r="D123" s="59" t="s">
        <v>44</v>
      </c>
      <c r="E123" s="400" t="s">
        <v>84</v>
      </c>
      <c r="F123" s="401"/>
      <c r="G123" s="6" t="s">
        <v>61</v>
      </c>
      <c r="H123" s="6"/>
      <c r="I123" s="98">
        <f t="shared" si="6"/>
        <v>100</v>
      </c>
      <c r="J123" s="98">
        <f t="shared" si="6"/>
        <v>50</v>
      </c>
      <c r="K123" s="98">
        <f t="shared" si="6"/>
        <v>50</v>
      </c>
    </row>
    <row r="124" spans="1:11" ht="38.25">
      <c r="A124" s="26" t="s">
        <v>46</v>
      </c>
      <c r="B124" s="6">
        <v>716</v>
      </c>
      <c r="C124" s="59" t="s">
        <v>28</v>
      </c>
      <c r="D124" s="59" t="s">
        <v>44</v>
      </c>
      <c r="E124" s="400" t="s">
        <v>84</v>
      </c>
      <c r="F124" s="401"/>
      <c r="G124" s="6" t="s">
        <v>61</v>
      </c>
      <c r="H124" s="6"/>
      <c r="I124" s="98">
        <f>I125</f>
        <v>100</v>
      </c>
      <c r="J124" s="98">
        <f t="shared" si="6"/>
        <v>50</v>
      </c>
      <c r="K124" s="98">
        <f t="shared" si="6"/>
        <v>50</v>
      </c>
    </row>
    <row r="125" spans="1:11" ht="22.5">
      <c r="A125" s="8" t="s">
        <v>139</v>
      </c>
      <c r="B125" s="6">
        <v>716</v>
      </c>
      <c r="C125" s="59" t="s">
        <v>28</v>
      </c>
      <c r="D125" s="59" t="s">
        <v>44</v>
      </c>
      <c r="E125" s="400" t="s">
        <v>99</v>
      </c>
      <c r="F125" s="401"/>
      <c r="G125" s="6" t="s">
        <v>61</v>
      </c>
      <c r="H125" s="6"/>
      <c r="I125" s="98">
        <f t="shared" si="6"/>
        <v>100</v>
      </c>
      <c r="J125" s="98">
        <f t="shared" si="6"/>
        <v>50</v>
      </c>
      <c r="K125" s="98">
        <f t="shared" si="6"/>
        <v>50</v>
      </c>
    </row>
    <row r="126" spans="1:11" ht="27" customHeight="1">
      <c r="A126" s="70" t="s">
        <v>87</v>
      </c>
      <c r="B126" s="69" t="s">
        <v>10</v>
      </c>
      <c r="C126" s="59" t="s">
        <v>28</v>
      </c>
      <c r="D126" s="59" t="s">
        <v>44</v>
      </c>
      <c r="E126" s="400" t="s">
        <v>99</v>
      </c>
      <c r="F126" s="401"/>
      <c r="G126" s="66" t="s">
        <v>13</v>
      </c>
      <c r="H126" s="66"/>
      <c r="I126" s="97">
        <f t="shared" si="6"/>
        <v>100</v>
      </c>
      <c r="J126" s="97">
        <f t="shared" si="6"/>
        <v>50</v>
      </c>
      <c r="K126" s="97">
        <f t="shared" si="6"/>
        <v>50</v>
      </c>
    </row>
    <row r="127" spans="1:11" ht="33.75">
      <c r="A127" s="56" t="s">
        <v>94</v>
      </c>
      <c r="B127" s="54" t="s">
        <v>10</v>
      </c>
      <c r="C127" s="59" t="s">
        <v>28</v>
      </c>
      <c r="D127" s="59" t="s">
        <v>44</v>
      </c>
      <c r="E127" s="400" t="s">
        <v>99</v>
      </c>
      <c r="F127" s="401"/>
      <c r="G127" s="54" t="s">
        <v>89</v>
      </c>
      <c r="H127" s="54"/>
      <c r="I127" s="98">
        <f t="shared" si="6"/>
        <v>100</v>
      </c>
      <c r="J127" s="98">
        <f t="shared" si="6"/>
        <v>50</v>
      </c>
      <c r="K127" s="98">
        <f t="shared" si="6"/>
        <v>50</v>
      </c>
    </row>
    <row r="128" spans="1:11" ht="33.75">
      <c r="A128" s="56" t="s">
        <v>90</v>
      </c>
      <c r="B128" s="54" t="s">
        <v>10</v>
      </c>
      <c r="C128" s="59" t="s">
        <v>28</v>
      </c>
      <c r="D128" s="59" t="s">
        <v>44</v>
      </c>
      <c r="E128" s="400" t="s">
        <v>99</v>
      </c>
      <c r="F128" s="401"/>
      <c r="G128" s="54" t="s">
        <v>60</v>
      </c>
      <c r="H128" s="54"/>
      <c r="I128" s="98">
        <f>'пр 4'!H91</f>
        <v>100</v>
      </c>
      <c r="J128" s="98">
        <f>'пр 4'!I91</f>
        <v>50</v>
      </c>
      <c r="K128" s="98">
        <f>'пр 4'!J91</f>
        <v>50</v>
      </c>
    </row>
    <row r="129" spans="1:11" s="139" customFormat="1" ht="12.75">
      <c r="A129" s="138" t="s">
        <v>181</v>
      </c>
      <c r="B129" s="128" t="s">
        <v>10</v>
      </c>
      <c r="C129" s="128" t="s">
        <v>28</v>
      </c>
      <c r="D129" s="128" t="s">
        <v>44</v>
      </c>
      <c r="E129" s="495" t="s">
        <v>99</v>
      </c>
      <c r="F129" s="496"/>
      <c r="G129" s="128" t="s">
        <v>60</v>
      </c>
      <c r="H129" s="155" t="s">
        <v>175</v>
      </c>
      <c r="I129" s="130">
        <f>'Ув.о бюдж.ассигн.'!I129</f>
        <v>50</v>
      </c>
      <c r="J129" s="130">
        <f>'Ув.о бюдж.ассигн.'!J129</f>
        <v>50</v>
      </c>
      <c r="K129" s="130">
        <f>'Ув.о бюдж.ассигн.'!K129</f>
        <v>50</v>
      </c>
    </row>
    <row r="130" spans="1:11" ht="12.75">
      <c r="A130" s="76" t="s">
        <v>52</v>
      </c>
      <c r="B130" s="66" t="s">
        <v>10</v>
      </c>
      <c r="C130" s="67" t="s">
        <v>28</v>
      </c>
      <c r="D130" s="67" t="s">
        <v>51</v>
      </c>
      <c r="E130" s="432" t="s">
        <v>80</v>
      </c>
      <c r="F130" s="418"/>
      <c r="G130" s="89" t="s">
        <v>61</v>
      </c>
      <c r="H130" s="89"/>
      <c r="I130" s="97">
        <f aca="true" t="shared" si="7" ref="I130:K136">I131</f>
        <v>500</v>
      </c>
      <c r="J130" s="97">
        <f t="shared" si="7"/>
        <v>600</v>
      </c>
      <c r="K130" s="97">
        <f t="shared" si="7"/>
        <v>600</v>
      </c>
    </row>
    <row r="131" spans="1:11" ht="25.5">
      <c r="A131" s="88" t="s">
        <v>79</v>
      </c>
      <c r="B131" s="6">
        <v>716</v>
      </c>
      <c r="C131" s="67" t="s">
        <v>28</v>
      </c>
      <c r="D131" s="67" t="s">
        <v>51</v>
      </c>
      <c r="E131" s="400" t="s">
        <v>84</v>
      </c>
      <c r="F131" s="401"/>
      <c r="G131" s="6" t="s">
        <v>61</v>
      </c>
      <c r="H131" s="6"/>
      <c r="I131" s="98">
        <f t="shared" si="7"/>
        <v>500</v>
      </c>
      <c r="J131" s="98">
        <f t="shared" si="7"/>
        <v>600</v>
      </c>
      <c r="K131" s="98">
        <f t="shared" si="7"/>
        <v>600</v>
      </c>
    </row>
    <row r="132" spans="1:11" ht="36.75" customHeight="1">
      <c r="A132" s="88" t="s">
        <v>83</v>
      </c>
      <c r="B132" s="6">
        <v>716</v>
      </c>
      <c r="C132" s="67" t="s">
        <v>28</v>
      </c>
      <c r="D132" s="67" t="s">
        <v>51</v>
      </c>
      <c r="E132" s="400" t="s">
        <v>84</v>
      </c>
      <c r="F132" s="401"/>
      <c r="G132" s="6" t="s">
        <v>61</v>
      </c>
      <c r="H132" s="6"/>
      <c r="I132" s="98">
        <f t="shared" si="7"/>
        <v>500</v>
      </c>
      <c r="J132" s="98">
        <f t="shared" si="7"/>
        <v>600</v>
      </c>
      <c r="K132" s="98">
        <f t="shared" si="7"/>
        <v>600</v>
      </c>
    </row>
    <row r="133" spans="1:11" ht="40.5" customHeight="1">
      <c r="A133" s="26" t="s">
        <v>46</v>
      </c>
      <c r="B133" s="6">
        <v>716</v>
      </c>
      <c r="C133" s="67" t="s">
        <v>28</v>
      </c>
      <c r="D133" s="67" t="s">
        <v>51</v>
      </c>
      <c r="E133" s="400" t="s">
        <v>84</v>
      </c>
      <c r="F133" s="401"/>
      <c r="G133" s="6" t="s">
        <v>61</v>
      </c>
      <c r="H133" s="6"/>
      <c r="I133" s="98">
        <f t="shared" si="7"/>
        <v>500</v>
      </c>
      <c r="J133" s="98">
        <f t="shared" si="7"/>
        <v>600</v>
      </c>
      <c r="K133" s="98">
        <f t="shared" si="7"/>
        <v>600</v>
      </c>
    </row>
    <row r="134" spans="1:11" ht="33.75">
      <c r="A134" s="8" t="s">
        <v>138</v>
      </c>
      <c r="B134" s="6">
        <v>716</v>
      </c>
      <c r="C134" s="67" t="s">
        <v>28</v>
      </c>
      <c r="D134" s="67" t="s">
        <v>51</v>
      </c>
      <c r="E134" s="400" t="s">
        <v>100</v>
      </c>
      <c r="F134" s="401"/>
      <c r="G134" s="6" t="s">
        <v>61</v>
      </c>
      <c r="H134" s="6"/>
      <c r="I134" s="98">
        <f t="shared" si="7"/>
        <v>500</v>
      </c>
      <c r="J134" s="98">
        <f t="shared" si="7"/>
        <v>600</v>
      </c>
      <c r="K134" s="98">
        <f t="shared" si="7"/>
        <v>600</v>
      </c>
    </row>
    <row r="135" spans="1:11" ht="22.5">
      <c r="A135" s="70" t="s">
        <v>87</v>
      </c>
      <c r="B135" s="69" t="s">
        <v>10</v>
      </c>
      <c r="C135" s="67" t="s">
        <v>28</v>
      </c>
      <c r="D135" s="67" t="s">
        <v>51</v>
      </c>
      <c r="E135" s="400" t="s">
        <v>100</v>
      </c>
      <c r="F135" s="401"/>
      <c r="G135" s="66" t="s">
        <v>13</v>
      </c>
      <c r="H135" s="66"/>
      <c r="I135" s="97">
        <f t="shared" si="7"/>
        <v>500</v>
      </c>
      <c r="J135" s="97">
        <f t="shared" si="7"/>
        <v>600</v>
      </c>
      <c r="K135" s="97">
        <f t="shared" si="7"/>
        <v>600</v>
      </c>
    </row>
    <row r="136" spans="1:11" ht="33.75">
      <c r="A136" s="56" t="s">
        <v>94</v>
      </c>
      <c r="B136" s="54" t="s">
        <v>10</v>
      </c>
      <c r="C136" s="67" t="s">
        <v>28</v>
      </c>
      <c r="D136" s="67" t="s">
        <v>51</v>
      </c>
      <c r="E136" s="400" t="s">
        <v>100</v>
      </c>
      <c r="F136" s="401"/>
      <c r="G136" s="54" t="s">
        <v>89</v>
      </c>
      <c r="H136" s="54"/>
      <c r="I136" s="98">
        <f t="shared" si="7"/>
        <v>500</v>
      </c>
      <c r="J136" s="98">
        <f t="shared" si="7"/>
        <v>600</v>
      </c>
      <c r="K136" s="98">
        <f t="shared" si="7"/>
        <v>600</v>
      </c>
    </row>
    <row r="137" spans="1:11" ht="33.75">
      <c r="A137" s="56" t="s">
        <v>90</v>
      </c>
      <c r="B137" s="54" t="s">
        <v>10</v>
      </c>
      <c r="C137" s="67" t="s">
        <v>28</v>
      </c>
      <c r="D137" s="67" t="s">
        <v>51</v>
      </c>
      <c r="E137" s="400" t="s">
        <v>100</v>
      </c>
      <c r="F137" s="401"/>
      <c r="G137" s="54" t="s">
        <v>60</v>
      </c>
      <c r="H137" s="54"/>
      <c r="I137" s="98">
        <f>'пр 4'!H99</f>
        <v>500</v>
      </c>
      <c r="J137" s="98">
        <f>'пр 4'!I99</f>
        <v>600</v>
      </c>
      <c r="K137" s="98">
        <f>'пр 4'!J99</f>
        <v>600</v>
      </c>
    </row>
    <row r="138" spans="1:11" s="139" customFormat="1" ht="12.75">
      <c r="A138" s="138" t="s">
        <v>181</v>
      </c>
      <c r="B138" s="128" t="s">
        <v>10</v>
      </c>
      <c r="C138" s="133" t="s">
        <v>28</v>
      </c>
      <c r="D138" s="133" t="s">
        <v>51</v>
      </c>
      <c r="E138" s="495" t="s">
        <v>100</v>
      </c>
      <c r="F138" s="496"/>
      <c r="G138" s="128" t="s">
        <v>60</v>
      </c>
      <c r="H138" s="128" t="s">
        <v>175</v>
      </c>
      <c r="I138" s="130">
        <f>'Ув.о бюдж.ассигн.'!I138</f>
        <v>50</v>
      </c>
      <c r="J138" s="130">
        <f>'Ув.о бюдж.ассигн.'!J138</f>
        <v>50</v>
      </c>
      <c r="K138" s="130">
        <f>'Ув.о бюдж.ассигн.'!K138</f>
        <v>50</v>
      </c>
    </row>
    <row r="139" spans="1:11" ht="12.75">
      <c r="A139" s="73" t="s">
        <v>45</v>
      </c>
      <c r="B139" s="79" t="s">
        <v>10</v>
      </c>
      <c r="C139" s="79" t="s">
        <v>16</v>
      </c>
      <c r="D139" s="80"/>
      <c r="E139" s="400"/>
      <c r="F139" s="401"/>
      <c r="G139" s="59"/>
      <c r="H139" s="59"/>
      <c r="I139" s="97">
        <f>I141+I148</f>
        <v>36600</v>
      </c>
      <c r="J139" s="97">
        <f>J141+J148</f>
        <v>36600</v>
      </c>
      <c r="K139" s="97">
        <f>K141+K148</f>
        <v>22579.68</v>
      </c>
    </row>
    <row r="140" spans="1:11" ht="25.5">
      <c r="A140" s="88" t="s">
        <v>101</v>
      </c>
      <c r="B140" s="6">
        <v>716</v>
      </c>
      <c r="C140" s="80" t="s">
        <v>16</v>
      </c>
      <c r="D140" s="80" t="s">
        <v>44</v>
      </c>
      <c r="E140" s="400" t="s">
        <v>102</v>
      </c>
      <c r="F140" s="401"/>
      <c r="G140" s="6" t="s">
        <v>61</v>
      </c>
      <c r="H140" s="6"/>
      <c r="I140" s="98">
        <f>I141</f>
        <v>36600</v>
      </c>
      <c r="J140" s="98">
        <f aca="true" t="shared" si="8" ref="J140:K142">J141</f>
        <v>36600</v>
      </c>
      <c r="K140" s="98">
        <f t="shared" si="8"/>
        <v>22579.68</v>
      </c>
    </row>
    <row r="141" spans="1:11" ht="89.25">
      <c r="A141" s="73" t="s">
        <v>70</v>
      </c>
      <c r="B141" s="65" t="s">
        <v>10</v>
      </c>
      <c r="C141" s="83" t="s">
        <v>16</v>
      </c>
      <c r="D141" s="83" t="s">
        <v>44</v>
      </c>
      <c r="E141" s="400" t="s">
        <v>102</v>
      </c>
      <c r="F141" s="401"/>
      <c r="G141" s="83"/>
      <c r="H141" s="83"/>
      <c r="I141" s="99">
        <f>I142</f>
        <v>36600</v>
      </c>
      <c r="J141" s="99">
        <f t="shared" si="8"/>
        <v>36600</v>
      </c>
      <c r="K141" s="99">
        <f t="shared" si="8"/>
        <v>22579.68</v>
      </c>
    </row>
    <row r="142" spans="1:11" ht="127.5">
      <c r="A142" s="84" t="s">
        <v>56</v>
      </c>
      <c r="B142" s="57" t="s">
        <v>10</v>
      </c>
      <c r="C142" s="58" t="s">
        <v>16</v>
      </c>
      <c r="D142" s="58" t="s">
        <v>44</v>
      </c>
      <c r="E142" s="400" t="s">
        <v>103</v>
      </c>
      <c r="F142" s="402"/>
      <c r="G142" s="83"/>
      <c r="H142" s="83"/>
      <c r="I142" s="98">
        <f>I143</f>
        <v>36600</v>
      </c>
      <c r="J142" s="98">
        <f t="shared" si="8"/>
        <v>36600</v>
      </c>
      <c r="K142" s="98">
        <f t="shared" si="8"/>
        <v>22579.68</v>
      </c>
    </row>
    <row r="143" spans="1:11" ht="21.75" customHeight="1">
      <c r="A143" s="70" t="s">
        <v>87</v>
      </c>
      <c r="B143" s="54" t="s">
        <v>10</v>
      </c>
      <c r="C143" s="59" t="s">
        <v>16</v>
      </c>
      <c r="D143" s="59" t="s">
        <v>44</v>
      </c>
      <c r="E143" s="400" t="s">
        <v>103</v>
      </c>
      <c r="F143" s="402"/>
      <c r="G143" s="59"/>
      <c r="H143" s="59"/>
      <c r="I143" s="98">
        <f>SUM(I144)</f>
        <v>36600</v>
      </c>
      <c r="J143" s="98">
        <f>SUM(J144)</f>
        <v>36600</v>
      </c>
      <c r="K143" s="98">
        <f>SUM(K144)</f>
        <v>22579.68</v>
      </c>
    </row>
    <row r="144" spans="1:11" ht="40.5" customHeight="1">
      <c r="A144" s="56" t="s">
        <v>94</v>
      </c>
      <c r="B144" s="54" t="s">
        <v>10</v>
      </c>
      <c r="C144" s="59" t="s">
        <v>16</v>
      </c>
      <c r="D144" s="59" t="s">
        <v>44</v>
      </c>
      <c r="E144" s="400" t="s">
        <v>103</v>
      </c>
      <c r="F144" s="402"/>
      <c r="G144" s="66" t="s">
        <v>13</v>
      </c>
      <c r="H144" s="66"/>
      <c r="I144" s="98">
        <f aca="true" t="shared" si="9" ref="I144:K145">I145</f>
        <v>36600</v>
      </c>
      <c r="J144" s="98">
        <f t="shared" si="9"/>
        <v>36600</v>
      </c>
      <c r="K144" s="98">
        <f t="shared" si="9"/>
        <v>22579.68</v>
      </c>
    </row>
    <row r="145" spans="1:11" s="46" customFormat="1" ht="34.5" customHeight="1">
      <c r="A145" s="56" t="s">
        <v>90</v>
      </c>
      <c r="B145" s="54" t="s">
        <v>10</v>
      </c>
      <c r="C145" s="59" t="s">
        <v>16</v>
      </c>
      <c r="D145" s="59" t="s">
        <v>44</v>
      </c>
      <c r="E145" s="400" t="s">
        <v>103</v>
      </c>
      <c r="F145" s="402"/>
      <c r="G145" s="54" t="s">
        <v>89</v>
      </c>
      <c r="H145" s="54"/>
      <c r="I145" s="98">
        <f t="shared" si="9"/>
        <v>36600</v>
      </c>
      <c r="J145" s="98">
        <f t="shared" si="9"/>
        <v>36600</v>
      </c>
      <c r="K145" s="98">
        <f t="shared" si="9"/>
        <v>22579.68</v>
      </c>
    </row>
    <row r="146" spans="1:11" s="46" customFormat="1" ht="34.5" customHeight="1">
      <c r="A146" s="56" t="s">
        <v>90</v>
      </c>
      <c r="B146" s="54" t="s">
        <v>10</v>
      </c>
      <c r="C146" s="59" t="s">
        <v>16</v>
      </c>
      <c r="D146" s="59" t="s">
        <v>44</v>
      </c>
      <c r="E146" s="400" t="s">
        <v>103</v>
      </c>
      <c r="F146" s="402"/>
      <c r="G146" s="54" t="s">
        <v>60</v>
      </c>
      <c r="H146" s="54"/>
      <c r="I146" s="98">
        <f>'пр 4'!H107</f>
        <v>36600</v>
      </c>
      <c r="J146" s="98">
        <f>'пр 4'!I107</f>
        <v>36600</v>
      </c>
      <c r="K146" s="98">
        <f>'пр 4'!J107</f>
        <v>22579.68</v>
      </c>
    </row>
    <row r="147" spans="1:11" s="143" customFormat="1" ht="19.5" customHeight="1">
      <c r="A147" s="138" t="s">
        <v>195</v>
      </c>
      <c r="B147" s="128" t="s">
        <v>10</v>
      </c>
      <c r="C147" s="128" t="s">
        <v>16</v>
      </c>
      <c r="D147" s="128" t="s">
        <v>44</v>
      </c>
      <c r="E147" s="495" t="s">
        <v>103</v>
      </c>
      <c r="F147" s="497"/>
      <c r="G147" s="128" t="s">
        <v>60</v>
      </c>
      <c r="H147" s="128" t="s">
        <v>183</v>
      </c>
      <c r="I147" s="130">
        <f>'Ув.о бюдж.ассигн.'!I147</f>
        <v>1334.7</v>
      </c>
      <c r="J147" s="130">
        <f>'Ув.о бюдж.ассигн.'!J147</f>
        <v>1388.9</v>
      </c>
      <c r="K147" s="130">
        <f>'Ув.о бюдж.ассигн.'!K147</f>
        <v>1478.5</v>
      </c>
    </row>
    <row r="148" spans="1:11" ht="24.75" customHeight="1">
      <c r="A148" s="78" t="s">
        <v>55</v>
      </c>
      <c r="B148" s="66" t="s">
        <v>10</v>
      </c>
      <c r="C148" s="67" t="s">
        <v>16</v>
      </c>
      <c r="D148" s="67" t="s">
        <v>25</v>
      </c>
      <c r="E148" s="432" t="s">
        <v>80</v>
      </c>
      <c r="F148" s="418"/>
      <c r="G148" s="82" t="s">
        <v>61</v>
      </c>
      <c r="H148" s="82"/>
      <c r="I148" s="97">
        <f aca="true" t="shared" si="10" ref="I148:K154">I149</f>
        <v>0</v>
      </c>
      <c r="J148" s="97">
        <f t="shared" si="10"/>
        <v>0</v>
      </c>
      <c r="K148" s="97">
        <f t="shared" si="10"/>
        <v>0</v>
      </c>
    </row>
    <row r="149" spans="1:11" ht="26.25" customHeight="1">
      <c r="A149" s="88" t="s">
        <v>79</v>
      </c>
      <c r="B149" s="6">
        <v>716</v>
      </c>
      <c r="C149" s="58" t="s">
        <v>16</v>
      </c>
      <c r="D149" s="58" t="s">
        <v>25</v>
      </c>
      <c r="E149" s="400" t="s">
        <v>84</v>
      </c>
      <c r="F149" s="401"/>
      <c r="G149" s="6" t="s">
        <v>61</v>
      </c>
      <c r="H149" s="6"/>
      <c r="I149" s="98">
        <f t="shared" si="10"/>
        <v>0</v>
      </c>
      <c r="J149" s="98">
        <f t="shared" si="10"/>
        <v>0</v>
      </c>
      <c r="K149" s="98">
        <f t="shared" si="10"/>
        <v>0</v>
      </c>
    </row>
    <row r="150" spans="1:11" ht="38.25" customHeight="1">
      <c r="A150" s="88" t="s">
        <v>83</v>
      </c>
      <c r="B150" s="6">
        <v>716</v>
      </c>
      <c r="C150" s="58" t="s">
        <v>16</v>
      </c>
      <c r="D150" s="58" t="s">
        <v>25</v>
      </c>
      <c r="E150" s="400" t="s">
        <v>84</v>
      </c>
      <c r="F150" s="401"/>
      <c r="G150" s="6" t="s">
        <v>61</v>
      </c>
      <c r="H150" s="6"/>
      <c r="I150" s="98">
        <f t="shared" si="10"/>
        <v>0</v>
      </c>
      <c r="J150" s="98">
        <f t="shared" si="10"/>
        <v>0</v>
      </c>
      <c r="K150" s="98">
        <f t="shared" si="10"/>
        <v>0</v>
      </c>
    </row>
    <row r="151" spans="1:11" ht="39.75" customHeight="1">
      <c r="A151" s="26" t="s">
        <v>46</v>
      </c>
      <c r="B151" s="6">
        <v>716</v>
      </c>
      <c r="C151" s="58" t="s">
        <v>16</v>
      </c>
      <c r="D151" s="58" t="s">
        <v>25</v>
      </c>
      <c r="E151" s="400" t="s">
        <v>75</v>
      </c>
      <c r="F151" s="401"/>
      <c r="G151" s="6" t="s">
        <v>61</v>
      </c>
      <c r="H151" s="6"/>
      <c r="I151" s="98">
        <f t="shared" si="10"/>
        <v>0</v>
      </c>
      <c r="J151" s="98">
        <f t="shared" si="10"/>
        <v>0</v>
      </c>
      <c r="K151" s="98">
        <f t="shared" si="10"/>
        <v>0</v>
      </c>
    </row>
    <row r="152" spans="1:11" s="40" customFormat="1" ht="24" customHeight="1">
      <c r="A152" s="26" t="s">
        <v>53</v>
      </c>
      <c r="B152" s="6">
        <v>716</v>
      </c>
      <c r="C152" s="58" t="s">
        <v>16</v>
      </c>
      <c r="D152" s="58" t="s">
        <v>25</v>
      </c>
      <c r="E152" s="400" t="s">
        <v>104</v>
      </c>
      <c r="F152" s="401"/>
      <c r="G152" s="6" t="s">
        <v>61</v>
      </c>
      <c r="H152" s="6"/>
      <c r="I152" s="98">
        <f t="shared" si="10"/>
        <v>0</v>
      </c>
      <c r="J152" s="98">
        <f t="shared" si="10"/>
        <v>0</v>
      </c>
      <c r="K152" s="98">
        <f t="shared" si="10"/>
        <v>0</v>
      </c>
    </row>
    <row r="153" spans="1:11" s="40" customFormat="1" ht="27" customHeight="1">
      <c r="A153" s="70" t="s">
        <v>87</v>
      </c>
      <c r="B153" s="69" t="s">
        <v>10</v>
      </c>
      <c r="C153" s="58" t="s">
        <v>16</v>
      </c>
      <c r="D153" s="58" t="s">
        <v>25</v>
      </c>
      <c r="E153" s="400" t="s">
        <v>104</v>
      </c>
      <c r="F153" s="401"/>
      <c r="G153" s="66" t="s">
        <v>13</v>
      </c>
      <c r="H153" s="66"/>
      <c r="I153" s="97">
        <f t="shared" si="10"/>
        <v>0</v>
      </c>
      <c r="J153" s="97">
        <f t="shared" si="10"/>
        <v>0</v>
      </c>
      <c r="K153" s="97">
        <f t="shared" si="10"/>
        <v>0</v>
      </c>
    </row>
    <row r="154" spans="1:11" s="40" customFormat="1" ht="37.5" customHeight="1">
      <c r="A154" s="56" t="s">
        <v>94</v>
      </c>
      <c r="B154" s="54" t="s">
        <v>10</v>
      </c>
      <c r="C154" s="58" t="s">
        <v>16</v>
      </c>
      <c r="D154" s="58" t="s">
        <v>25</v>
      </c>
      <c r="E154" s="400" t="s">
        <v>104</v>
      </c>
      <c r="F154" s="401"/>
      <c r="G154" s="54" t="s">
        <v>89</v>
      </c>
      <c r="H154" s="54"/>
      <c r="I154" s="98">
        <f t="shared" si="10"/>
        <v>0</v>
      </c>
      <c r="J154" s="98">
        <f t="shared" si="10"/>
        <v>0</v>
      </c>
      <c r="K154" s="98">
        <f t="shared" si="10"/>
        <v>0</v>
      </c>
    </row>
    <row r="155" spans="1:11" s="40" customFormat="1" ht="37.5" customHeight="1">
      <c r="A155" s="56" t="s">
        <v>90</v>
      </c>
      <c r="B155" s="54" t="s">
        <v>10</v>
      </c>
      <c r="C155" s="58" t="s">
        <v>16</v>
      </c>
      <c r="D155" s="58" t="s">
        <v>25</v>
      </c>
      <c r="E155" s="400" t="s">
        <v>104</v>
      </c>
      <c r="F155" s="401"/>
      <c r="G155" s="54" t="s">
        <v>60</v>
      </c>
      <c r="H155" s="54"/>
      <c r="I155" s="98">
        <f>'пр 4'!H115</f>
        <v>0</v>
      </c>
      <c r="J155" s="98">
        <f>'пр 4'!I115</f>
        <v>0</v>
      </c>
      <c r="K155" s="98">
        <f>'пр 4'!J115</f>
        <v>0</v>
      </c>
    </row>
    <row r="156" spans="1:11" s="143" customFormat="1" ht="23.25" customHeight="1">
      <c r="A156" s="138" t="s">
        <v>181</v>
      </c>
      <c r="B156" s="128" t="s">
        <v>10</v>
      </c>
      <c r="C156" s="141" t="s">
        <v>16</v>
      </c>
      <c r="D156" s="141" t="s">
        <v>25</v>
      </c>
      <c r="E156" s="495" t="s">
        <v>104</v>
      </c>
      <c r="F156" s="496"/>
      <c r="G156" s="128" t="s">
        <v>60</v>
      </c>
      <c r="H156" s="155" t="s">
        <v>175</v>
      </c>
      <c r="I156" s="130">
        <f>'Ув.о бюдж.ассигн.'!I156</f>
        <v>500</v>
      </c>
      <c r="J156" s="130">
        <f>'Ув.о бюдж.ассигн.'!J156</f>
        <v>0</v>
      </c>
      <c r="K156" s="130">
        <f>'Ув.о бюдж.ассигн.'!K156</f>
        <v>0</v>
      </c>
    </row>
    <row r="157" spans="1:11" s="40" customFormat="1" ht="18.75" customHeight="1">
      <c r="A157" s="81" t="s">
        <v>29</v>
      </c>
      <c r="B157" s="66" t="s">
        <v>10</v>
      </c>
      <c r="C157" s="67" t="s">
        <v>31</v>
      </c>
      <c r="D157" s="75"/>
      <c r="E157" s="400"/>
      <c r="F157" s="401"/>
      <c r="G157" s="87"/>
      <c r="H157" s="87"/>
      <c r="I157" s="97">
        <f>I158+I167+I182</f>
        <v>4503.928</v>
      </c>
      <c r="J157" s="97">
        <f>J158+J167+J182</f>
        <v>3903.928</v>
      </c>
      <c r="K157" s="97">
        <f>K158+K167+K182</f>
        <v>3903.928</v>
      </c>
    </row>
    <row r="158" spans="1:11" s="40" customFormat="1" ht="15" customHeight="1">
      <c r="A158" s="81" t="s">
        <v>30</v>
      </c>
      <c r="B158" s="66" t="s">
        <v>10</v>
      </c>
      <c r="C158" s="67" t="s">
        <v>31</v>
      </c>
      <c r="D158" s="67" t="s">
        <v>8</v>
      </c>
      <c r="E158" s="432" t="s">
        <v>80</v>
      </c>
      <c r="F158" s="418"/>
      <c r="G158" s="67" t="s">
        <v>61</v>
      </c>
      <c r="H158" s="67"/>
      <c r="I158" s="97">
        <f aca="true" t="shared" si="11" ref="I158:K164">I159</f>
        <v>572</v>
      </c>
      <c r="J158" s="97">
        <f t="shared" si="11"/>
        <v>72</v>
      </c>
      <c r="K158" s="97">
        <f t="shared" si="11"/>
        <v>72</v>
      </c>
    </row>
    <row r="159" spans="1:11" s="40" customFormat="1" ht="28.5" customHeight="1">
      <c r="A159" s="88" t="s">
        <v>79</v>
      </c>
      <c r="B159" s="6">
        <v>716</v>
      </c>
      <c r="C159" s="67" t="s">
        <v>31</v>
      </c>
      <c r="D159" s="67" t="s">
        <v>8</v>
      </c>
      <c r="E159" s="400" t="s">
        <v>84</v>
      </c>
      <c r="F159" s="401"/>
      <c r="G159" s="6" t="s">
        <v>61</v>
      </c>
      <c r="H159" s="6"/>
      <c r="I159" s="98">
        <f t="shared" si="11"/>
        <v>572</v>
      </c>
      <c r="J159" s="98">
        <f t="shared" si="11"/>
        <v>72</v>
      </c>
      <c r="K159" s="98">
        <f t="shared" si="11"/>
        <v>72</v>
      </c>
    </row>
    <row r="160" spans="1:11" s="40" customFormat="1" ht="37.5" customHeight="1">
      <c r="A160" s="88" t="s">
        <v>83</v>
      </c>
      <c r="B160" s="6">
        <v>716</v>
      </c>
      <c r="C160" s="67" t="s">
        <v>31</v>
      </c>
      <c r="D160" s="67" t="s">
        <v>8</v>
      </c>
      <c r="E160" s="400" t="s">
        <v>84</v>
      </c>
      <c r="F160" s="401"/>
      <c r="G160" s="6" t="s">
        <v>61</v>
      </c>
      <c r="H160" s="6"/>
      <c r="I160" s="98">
        <f t="shared" si="11"/>
        <v>572</v>
      </c>
      <c r="J160" s="98">
        <f t="shared" si="11"/>
        <v>72</v>
      </c>
      <c r="K160" s="98">
        <f t="shared" si="11"/>
        <v>72</v>
      </c>
    </row>
    <row r="161" spans="1:11" ht="38.25">
      <c r="A161" s="26" t="s">
        <v>46</v>
      </c>
      <c r="B161" s="6">
        <v>716</v>
      </c>
      <c r="C161" s="67" t="s">
        <v>31</v>
      </c>
      <c r="D161" s="67" t="s">
        <v>8</v>
      </c>
      <c r="E161" s="400" t="s">
        <v>75</v>
      </c>
      <c r="F161" s="401"/>
      <c r="G161" s="6" t="s">
        <v>61</v>
      </c>
      <c r="H161" s="6"/>
      <c r="I161" s="98">
        <f t="shared" si="11"/>
        <v>572</v>
      </c>
      <c r="J161" s="98">
        <f t="shared" si="11"/>
        <v>72</v>
      </c>
      <c r="K161" s="98">
        <f t="shared" si="11"/>
        <v>72</v>
      </c>
    </row>
    <row r="162" spans="1:11" ht="24.75" customHeight="1">
      <c r="A162" s="8" t="s">
        <v>141</v>
      </c>
      <c r="B162" s="6">
        <v>716</v>
      </c>
      <c r="C162" s="67" t="s">
        <v>31</v>
      </c>
      <c r="D162" s="67" t="s">
        <v>8</v>
      </c>
      <c r="E162" s="400" t="s">
        <v>105</v>
      </c>
      <c r="F162" s="401"/>
      <c r="G162" s="6" t="s">
        <v>61</v>
      </c>
      <c r="H162" s="6"/>
      <c r="I162" s="98">
        <f t="shared" si="11"/>
        <v>572</v>
      </c>
      <c r="J162" s="98">
        <f t="shared" si="11"/>
        <v>72</v>
      </c>
      <c r="K162" s="98">
        <f t="shared" si="11"/>
        <v>72</v>
      </c>
    </row>
    <row r="163" spans="1:11" ht="27.75" customHeight="1">
      <c r="A163" s="70" t="s">
        <v>87</v>
      </c>
      <c r="B163" s="69" t="s">
        <v>10</v>
      </c>
      <c r="C163" s="67" t="s">
        <v>31</v>
      </c>
      <c r="D163" s="67" t="s">
        <v>8</v>
      </c>
      <c r="E163" s="400" t="s">
        <v>105</v>
      </c>
      <c r="F163" s="401"/>
      <c r="G163" s="66" t="s">
        <v>13</v>
      </c>
      <c r="H163" s="66"/>
      <c r="I163" s="97">
        <f t="shared" si="11"/>
        <v>572</v>
      </c>
      <c r="J163" s="97">
        <f t="shared" si="11"/>
        <v>72</v>
      </c>
      <c r="K163" s="97">
        <f t="shared" si="11"/>
        <v>72</v>
      </c>
    </row>
    <row r="164" spans="1:11" ht="34.5" customHeight="1">
      <c r="A164" s="56" t="s">
        <v>94</v>
      </c>
      <c r="B164" s="54" t="s">
        <v>10</v>
      </c>
      <c r="C164" s="67" t="s">
        <v>31</v>
      </c>
      <c r="D164" s="67" t="s">
        <v>8</v>
      </c>
      <c r="E164" s="400" t="s">
        <v>105</v>
      </c>
      <c r="F164" s="401"/>
      <c r="G164" s="54" t="s">
        <v>89</v>
      </c>
      <c r="H164" s="54"/>
      <c r="I164" s="98">
        <f t="shared" si="11"/>
        <v>572</v>
      </c>
      <c r="J164" s="98">
        <f t="shared" si="11"/>
        <v>72</v>
      </c>
      <c r="K164" s="98">
        <f t="shared" si="11"/>
        <v>72</v>
      </c>
    </row>
    <row r="165" spans="1:11" ht="38.25" customHeight="1">
      <c r="A165" s="56" t="s">
        <v>90</v>
      </c>
      <c r="B165" s="54" t="s">
        <v>10</v>
      </c>
      <c r="C165" s="67" t="s">
        <v>31</v>
      </c>
      <c r="D165" s="67" t="s">
        <v>8</v>
      </c>
      <c r="E165" s="400" t="s">
        <v>105</v>
      </c>
      <c r="F165" s="401"/>
      <c r="G165" s="54" t="s">
        <v>60</v>
      </c>
      <c r="H165" s="54"/>
      <c r="I165" s="98">
        <f>'пр 4'!H124</f>
        <v>572</v>
      </c>
      <c r="J165" s="98">
        <f>'пр 4'!I124</f>
        <v>72</v>
      </c>
      <c r="K165" s="98">
        <f>'пр 4'!J124</f>
        <v>72</v>
      </c>
    </row>
    <row r="166" spans="1:11" s="139" customFormat="1" ht="22.5" customHeight="1">
      <c r="A166" s="138" t="s">
        <v>195</v>
      </c>
      <c r="B166" s="128" t="s">
        <v>10</v>
      </c>
      <c r="C166" s="133" t="s">
        <v>31</v>
      </c>
      <c r="D166" s="133" t="s">
        <v>8</v>
      </c>
      <c r="E166" s="495" t="s">
        <v>105</v>
      </c>
      <c r="F166" s="496"/>
      <c r="G166" s="128" t="s">
        <v>60</v>
      </c>
      <c r="H166" s="128" t="s">
        <v>183</v>
      </c>
      <c r="I166" s="130">
        <f>'Ув.о бюдж.ассигн.'!I166</f>
        <v>58</v>
      </c>
      <c r="J166" s="130">
        <f>'Ув.о бюдж.ассигн.'!J166</f>
        <v>58</v>
      </c>
      <c r="K166" s="130">
        <f>'Ув.о бюдж.ассигн.'!K166</f>
        <v>58</v>
      </c>
    </row>
    <row r="167" spans="1:11" ht="21" customHeight="1">
      <c r="A167" s="70" t="s">
        <v>32</v>
      </c>
      <c r="B167" s="69" t="s">
        <v>10</v>
      </c>
      <c r="C167" s="67" t="s">
        <v>31</v>
      </c>
      <c r="D167" s="67" t="s">
        <v>9</v>
      </c>
      <c r="E167" s="432" t="s">
        <v>80</v>
      </c>
      <c r="F167" s="437"/>
      <c r="G167" s="54"/>
      <c r="H167" s="54"/>
      <c r="I167" s="97">
        <f>I168+I176</f>
        <v>0</v>
      </c>
      <c r="J167" s="97">
        <f>J168+J176</f>
        <v>0</v>
      </c>
      <c r="K167" s="97">
        <f>K168+K176</f>
        <v>0</v>
      </c>
    </row>
    <row r="168" spans="1:11" ht="27.75" customHeight="1">
      <c r="A168" s="88" t="s">
        <v>79</v>
      </c>
      <c r="B168" s="6">
        <v>716</v>
      </c>
      <c r="C168" s="67" t="s">
        <v>31</v>
      </c>
      <c r="D168" s="67" t="s">
        <v>9</v>
      </c>
      <c r="E168" s="400" t="s">
        <v>84</v>
      </c>
      <c r="F168" s="402"/>
      <c r="G168" s="54" t="s">
        <v>61</v>
      </c>
      <c r="H168" s="54"/>
      <c r="I168" s="98">
        <f aca="true" t="shared" si="12" ref="I168:K173">I169</f>
        <v>0</v>
      </c>
      <c r="J168" s="98">
        <f t="shared" si="12"/>
        <v>0</v>
      </c>
      <c r="K168" s="98">
        <f t="shared" si="12"/>
        <v>0</v>
      </c>
    </row>
    <row r="169" spans="1:11" ht="38.25" customHeight="1">
      <c r="A169" s="88" t="s">
        <v>83</v>
      </c>
      <c r="B169" s="6">
        <v>716</v>
      </c>
      <c r="C169" s="67" t="s">
        <v>31</v>
      </c>
      <c r="D169" s="67" t="s">
        <v>9</v>
      </c>
      <c r="E169" s="400" t="s">
        <v>84</v>
      </c>
      <c r="F169" s="402"/>
      <c r="G169" s="54" t="s">
        <v>61</v>
      </c>
      <c r="H169" s="54"/>
      <c r="I169" s="98">
        <f t="shared" si="12"/>
        <v>0</v>
      </c>
      <c r="J169" s="98">
        <f t="shared" si="12"/>
        <v>0</v>
      </c>
      <c r="K169" s="98">
        <f t="shared" si="12"/>
        <v>0</v>
      </c>
    </row>
    <row r="170" spans="1:11" ht="38.25" customHeight="1">
      <c r="A170" s="26" t="s">
        <v>46</v>
      </c>
      <c r="B170" s="6">
        <v>716</v>
      </c>
      <c r="C170" s="67" t="s">
        <v>31</v>
      </c>
      <c r="D170" s="67" t="s">
        <v>9</v>
      </c>
      <c r="E170" s="400" t="s">
        <v>75</v>
      </c>
      <c r="F170" s="402"/>
      <c r="G170" s="54" t="s">
        <v>61</v>
      </c>
      <c r="H170" s="54"/>
      <c r="I170" s="98">
        <f t="shared" si="12"/>
        <v>0</v>
      </c>
      <c r="J170" s="98">
        <f t="shared" si="12"/>
        <v>0</v>
      </c>
      <c r="K170" s="98">
        <f t="shared" si="12"/>
        <v>0</v>
      </c>
    </row>
    <row r="171" spans="1:11" ht="24" customHeight="1">
      <c r="A171" s="8" t="s">
        <v>142</v>
      </c>
      <c r="B171" s="6">
        <v>716</v>
      </c>
      <c r="C171" s="67" t="s">
        <v>31</v>
      </c>
      <c r="D171" s="67" t="s">
        <v>9</v>
      </c>
      <c r="E171" s="400" t="s">
        <v>137</v>
      </c>
      <c r="F171" s="402"/>
      <c r="G171" s="54" t="s">
        <v>61</v>
      </c>
      <c r="H171" s="54"/>
      <c r="I171" s="98">
        <f t="shared" si="12"/>
        <v>0</v>
      </c>
      <c r="J171" s="98">
        <f t="shared" si="12"/>
        <v>0</v>
      </c>
      <c r="K171" s="98">
        <f t="shared" si="12"/>
        <v>0</v>
      </c>
    </row>
    <row r="172" spans="1:11" ht="25.5" customHeight="1">
      <c r="A172" s="70" t="s">
        <v>87</v>
      </c>
      <c r="B172" s="69" t="s">
        <v>10</v>
      </c>
      <c r="C172" s="67" t="s">
        <v>31</v>
      </c>
      <c r="D172" s="67" t="s">
        <v>9</v>
      </c>
      <c r="E172" s="400" t="s">
        <v>137</v>
      </c>
      <c r="F172" s="402"/>
      <c r="G172" s="54" t="s">
        <v>13</v>
      </c>
      <c r="H172" s="54"/>
      <c r="I172" s="98">
        <f t="shared" si="12"/>
        <v>0</v>
      </c>
      <c r="J172" s="98">
        <f t="shared" si="12"/>
        <v>0</v>
      </c>
      <c r="K172" s="98">
        <f t="shared" si="12"/>
        <v>0</v>
      </c>
    </row>
    <row r="173" spans="1:11" ht="38.25" customHeight="1">
      <c r="A173" s="56" t="s">
        <v>94</v>
      </c>
      <c r="B173" s="54" t="s">
        <v>10</v>
      </c>
      <c r="C173" s="67" t="s">
        <v>31</v>
      </c>
      <c r="D173" s="67" t="s">
        <v>9</v>
      </c>
      <c r="E173" s="400" t="s">
        <v>137</v>
      </c>
      <c r="F173" s="402"/>
      <c r="G173" s="54" t="s">
        <v>89</v>
      </c>
      <c r="H173" s="54"/>
      <c r="I173" s="98">
        <f t="shared" si="12"/>
        <v>0</v>
      </c>
      <c r="J173" s="98">
        <f t="shared" si="12"/>
        <v>0</v>
      </c>
      <c r="K173" s="98">
        <f t="shared" si="12"/>
        <v>0</v>
      </c>
    </row>
    <row r="174" spans="1:11" ht="38.25" customHeight="1">
      <c r="A174" s="56" t="s">
        <v>90</v>
      </c>
      <c r="B174" s="54" t="s">
        <v>10</v>
      </c>
      <c r="C174" s="67" t="s">
        <v>31</v>
      </c>
      <c r="D174" s="67" t="s">
        <v>9</v>
      </c>
      <c r="E174" s="400" t="s">
        <v>137</v>
      </c>
      <c r="F174" s="402"/>
      <c r="G174" s="54" t="s">
        <v>60</v>
      </c>
      <c r="H174" s="54"/>
      <c r="I174" s="98">
        <f>'пр 4'!H132</f>
        <v>0</v>
      </c>
      <c r="J174" s="98">
        <f>'пр 4'!I132</f>
        <v>0</v>
      </c>
      <c r="K174" s="98">
        <f>'пр 4'!J132</f>
        <v>0</v>
      </c>
    </row>
    <row r="175" spans="1:11" s="139" customFormat="1" ht="20.25" customHeight="1">
      <c r="A175" s="138" t="s">
        <v>195</v>
      </c>
      <c r="B175" s="128" t="s">
        <v>10</v>
      </c>
      <c r="C175" s="133" t="s">
        <v>31</v>
      </c>
      <c r="D175" s="133" t="s">
        <v>9</v>
      </c>
      <c r="E175" s="495" t="s">
        <v>137</v>
      </c>
      <c r="F175" s="497"/>
      <c r="G175" s="128" t="s">
        <v>60</v>
      </c>
      <c r="H175" s="128" t="s">
        <v>183</v>
      </c>
      <c r="I175" s="130">
        <f>'Ув.о бюдж.ассигн.'!I175</f>
        <v>77</v>
      </c>
      <c r="J175" s="130">
        <f>'Ув.о бюдж.ассигн.'!J175</f>
        <v>0</v>
      </c>
      <c r="K175" s="130">
        <f>'Ув.о бюдж.ассигн.'!K175</f>
        <v>0</v>
      </c>
    </row>
    <row r="176" spans="1:11" ht="91.5" customHeight="1">
      <c r="A176" s="109" t="s">
        <v>162</v>
      </c>
      <c r="B176" s="16">
        <v>716</v>
      </c>
      <c r="C176" s="67" t="s">
        <v>31</v>
      </c>
      <c r="D176" s="67" t="s">
        <v>9</v>
      </c>
      <c r="E176" s="432" t="s">
        <v>163</v>
      </c>
      <c r="F176" s="437"/>
      <c r="G176" s="66"/>
      <c r="H176" s="66"/>
      <c r="I176" s="97">
        <f aca="true" t="shared" si="13" ref="I176:K179">I177</f>
        <v>0</v>
      </c>
      <c r="J176" s="97">
        <f t="shared" si="13"/>
        <v>0</v>
      </c>
      <c r="K176" s="97">
        <f t="shared" si="13"/>
        <v>0</v>
      </c>
    </row>
    <row r="177" spans="1:11" ht="61.5" customHeight="1">
      <c r="A177" s="70" t="s">
        <v>162</v>
      </c>
      <c r="B177" s="69" t="s">
        <v>10</v>
      </c>
      <c r="C177" s="67" t="s">
        <v>31</v>
      </c>
      <c r="D177" s="67" t="s">
        <v>9</v>
      </c>
      <c r="E177" s="400" t="s">
        <v>164</v>
      </c>
      <c r="F177" s="402"/>
      <c r="G177" s="66"/>
      <c r="H177" s="66"/>
      <c r="I177" s="97">
        <f t="shared" si="13"/>
        <v>0</v>
      </c>
      <c r="J177" s="97">
        <f t="shared" si="13"/>
        <v>0</v>
      </c>
      <c r="K177" s="97">
        <f t="shared" si="13"/>
        <v>0</v>
      </c>
    </row>
    <row r="178" spans="1:11" ht="29.25" customHeight="1">
      <c r="A178" s="161" t="s">
        <v>213</v>
      </c>
      <c r="B178" s="69" t="s">
        <v>10</v>
      </c>
      <c r="C178" s="67" t="s">
        <v>31</v>
      </c>
      <c r="D178" s="67" t="s">
        <v>9</v>
      </c>
      <c r="E178" s="400" t="s">
        <v>164</v>
      </c>
      <c r="F178" s="402"/>
      <c r="G178" s="54" t="s">
        <v>214</v>
      </c>
      <c r="H178" s="54"/>
      <c r="I178" s="98">
        <f t="shared" si="13"/>
        <v>0</v>
      </c>
      <c r="J178" s="98">
        <f t="shared" si="13"/>
        <v>0</v>
      </c>
      <c r="K178" s="98">
        <f t="shared" si="13"/>
        <v>0</v>
      </c>
    </row>
    <row r="179" spans="1:11" ht="21.75" customHeight="1">
      <c r="A179" s="162" t="s">
        <v>215</v>
      </c>
      <c r="B179" s="54" t="s">
        <v>10</v>
      </c>
      <c r="C179" s="67" t="s">
        <v>31</v>
      </c>
      <c r="D179" s="67" t="s">
        <v>9</v>
      </c>
      <c r="E179" s="400" t="s">
        <v>164</v>
      </c>
      <c r="F179" s="402"/>
      <c r="G179" s="54" t="s">
        <v>216</v>
      </c>
      <c r="H179" s="54"/>
      <c r="I179" s="98">
        <f t="shared" si="13"/>
        <v>0</v>
      </c>
      <c r="J179" s="98">
        <f t="shared" si="13"/>
        <v>0</v>
      </c>
      <c r="K179" s="98">
        <f t="shared" si="13"/>
        <v>0</v>
      </c>
    </row>
    <row r="180" spans="1:11" ht="36" customHeight="1">
      <c r="A180" s="41" t="s">
        <v>218</v>
      </c>
      <c r="B180" s="54" t="s">
        <v>10</v>
      </c>
      <c r="C180" s="67" t="s">
        <v>31</v>
      </c>
      <c r="D180" s="67" t="s">
        <v>9</v>
      </c>
      <c r="E180" s="400" t="s">
        <v>164</v>
      </c>
      <c r="F180" s="402"/>
      <c r="G180" s="54" t="s">
        <v>217</v>
      </c>
      <c r="H180" s="54"/>
      <c r="I180" s="98">
        <f>'пр 4'!H137</f>
        <v>0</v>
      </c>
      <c r="J180" s="98">
        <f>'пр 4'!I137</f>
        <v>0</v>
      </c>
      <c r="K180" s="98">
        <f>'пр 4'!J137</f>
        <v>0</v>
      </c>
    </row>
    <row r="181" spans="1:11" s="139" customFormat="1" ht="18" customHeight="1">
      <c r="A181" s="138" t="s">
        <v>181</v>
      </c>
      <c r="B181" s="128" t="s">
        <v>10</v>
      </c>
      <c r="C181" s="133" t="s">
        <v>31</v>
      </c>
      <c r="D181" s="133" t="s">
        <v>9</v>
      </c>
      <c r="E181" s="495" t="s">
        <v>164</v>
      </c>
      <c r="F181" s="497"/>
      <c r="G181" s="128" t="s">
        <v>217</v>
      </c>
      <c r="H181" s="128" t="s">
        <v>175</v>
      </c>
      <c r="I181" s="130">
        <f>'Ув.о бюдж.ассигн.'!I181</f>
        <v>0</v>
      </c>
      <c r="J181" s="130">
        <f>'Ув.о бюдж.ассигн.'!J181</f>
        <v>17678.3</v>
      </c>
      <c r="K181" s="130">
        <f>'Ув.о бюдж.ассигн.'!K181</f>
        <v>0</v>
      </c>
    </row>
    <row r="182" spans="1:11" ht="18" customHeight="1">
      <c r="A182" s="81" t="s">
        <v>33</v>
      </c>
      <c r="B182" s="66" t="s">
        <v>10</v>
      </c>
      <c r="C182" s="67" t="s">
        <v>31</v>
      </c>
      <c r="D182" s="67" t="s">
        <v>28</v>
      </c>
      <c r="E182" s="432" t="s">
        <v>80</v>
      </c>
      <c r="F182" s="418"/>
      <c r="G182" s="67"/>
      <c r="H182" s="67"/>
      <c r="I182" s="97">
        <f>I183+I197+I210+I215</f>
        <v>3931.928</v>
      </c>
      <c r="J182" s="97">
        <f>J183+J197+J210+J215</f>
        <v>3831.928</v>
      </c>
      <c r="K182" s="97">
        <f>K183+K197+K210+K215</f>
        <v>3831.928</v>
      </c>
    </row>
    <row r="183" spans="1:11" ht="20.25" customHeight="1">
      <c r="A183" s="81" t="s">
        <v>34</v>
      </c>
      <c r="B183" s="66" t="s">
        <v>10</v>
      </c>
      <c r="C183" s="67" t="s">
        <v>31</v>
      </c>
      <c r="D183" s="67" t="s">
        <v>28</v>
      </c>
      <c r="E183" s="432" t="s">
        <v>80</v>
      </c>
      <c r="F183" s="418"/>
      <c r="G183" s="67" t="s">
        <v>61</v>
      </c>
      <c r="H183" s="67"/>
      <c r="I183" s="97">
        <f aca="true" t="shared" si="14" ref="I183:K188">I184</f>
        <v>800</v>
      </c>
      <c r="J183" s="97">
        <f t="shared" si="14"/>
        <v>800</v>
      </c>
      <c r="K183" s="97">
        <f t="shared" si="14"/>
        <v>800</v>
      </c>
    </row>
    <row r="184" spans="1:11" ht="24.75" customHeight="1">
      <c r="A184" s="88" t="s">
        <v>79</v>
      </c>
      <c r="B184" s="6">
        <v>716</v>
      </c>
      <c r="C184" s="67" t="s">
        <v>31</v>
      </c>
      <c r="D184" s="67" t="s">
        <v>28</v>
      </c>
      <c r="E184" s="400" t="s">
        <v>84</v>
      </c>
      <c r="F184" s="401"/>
      <c r="G184" s="6" t="s">
        <v>61</v>
      </c>
      <c r="H184" s="6"/>
      <c r="I184" s="98">
        <f t="shared" si="14"/>
        <v>800</v>
      </c>
      <c r="J184" s="98">
        <f t="shared" si="14"/>
        <v>800</v>
      </c>
      <c r="K184" s="98">
        <f t="shared" si="14"/>
        <v>800</v>
      </c>
    </row>
    <row r="185" spans="1:11" ht="39" customHeight="1">
      <c r="A185" s="88" t="s">
        <v>83</v>
      </c>
      <c r="B185" s="6">
        <v>716</v>
      </c>
      <c r="C185" s="67" t="s">
        <v>31</v>
      </c>
      <c r="D185" s="67" t="s">
        <v>28</v>
      </c>
      <c r="E185" s="400" t="s">
        <v>84</v>
      </c>
      <c r="F185" s="401"/>
      <c r="G185" s="6" t="s">
        <v>61</v>
      </c>
      <c r="H185" s="6"/>
      <c r="I185" s="98">
        <f t="shared" si="14"/>
        <v>800</v>
      </c>
      <c r="J185" s="98">
        <f t="shared" si="14"/>
        <v>800</v>
      </c>
      <c r="K185" s="98">
        <f t="shared" si="14"/>
        <v>800</v>
      </c>
    </row>
    <row r="186" spans="1:11" ht="24.75" customHeight="1">
      <c r="A186" s="26" t="s">
        <v>46</v>
      </c>
      <c r="B186" s="6">
        <v>716</v>
      </c>
      <c r="C186" s="67" t="s">
        <v>31</v>
      </c>
      <c r="D186" s="67" t="s">
        <v>28</v>
      </c>
      <c r="E186" s="400" t="s">
        <v>75</v>
      </c>
      <c r="F186" s="401"/>
      <c r="G186" s="6" t="s">
        <v>61</v>
      </c>
      <c r="H186" s="6"/>
      <c r="I186" s="98">
        <f t="shared" si="14"/>
        <v>800</v>
      </c>
      <c r="J186" s="98">
        <f t="shared" si="14"/>
        <v>800</v>
      </c>
      <c r="K186" s="98">
        <f t="shared" si="14"/>
        <v>800</v>
      </c>
    </row>
    <row r="187" spans="1:11" ht="24.75" customHeight="1">
      <c r="A187" s="8" t="s">
        <v>34</v>
      </c>
      <c r="B187" s="6">
        <v>716</v>
      </c>
      <c r="C187" s="67" t="s">
        <v>31</v>
      </c>
      <c r="D187" s="67" t="s">
        <v>28</v>
      </c>
      <c r="E187" s="400" t="s">
        <v>106</v>
      </c>
      <c r="F187" s="401"/>
      <c r="G187" s="6" t="s">
        <v>61</v>
      </c>
      <c r="H187" s="6"/>
      <c r="I187" s="98">
        <f t="shared" si="14"/>
        <v>800</v>
      </c>
      <c r="J187" s="98">
        <f t="shared" si="14"/>
        <v>800</v>
      </c>
      <c r="K187" s="98">
        <f t="shared" si="14"/>
        <v>800</v>
      </c>
    </row>
    <row r="188" spans="1:11" ht="24.75" customHeight="1">
      <c r="A188" s="70" t="s">
        <v>87</v>
      </c>
      <c r="B188" s="69" t="s">
        <v>10</v>
      </c>
      <c r="C188" s="67" t="s">
        <v>31</v>
      </c>
      <c r="D188" s="67" t="s">
        <v>28</v>
      </c>
      <c r="E188" s="400" t="s">
        <v>106</v>
      </c>
      <c r="F188" s="401"/>
      <c r="G188" s="66" t="s">
        <v>13</v>
      </c>
      <c r="H188" s="66"/>
      <c r="I188" s="97">
        <f t="shared" si="14"/>
        <v>800</v>
      </c>
      <c r="J188" s="97">
        <f t="shared" si="14"/>
        <v>800</v>
      </c>
      <c r="K188" s="97">
        <f t="shared" si="14"/>
        <v>800</v>
      </c>
    </row>
    <row r="189" spans="1:11" ht="36" customHeight="1">
      <c r="A189" s="56" t="s">
        <v>94</v>
      </c>
      <c r="B189" s="54" t="s">
        <v>10</v>
      </c>
      <c r="C189" s="67" t="s">
        <v>31</v>
      </c>
      <c r="D189" s="67" t="s">
        <v>28</v>
      </c>
      <c r="E189" s="400" t="s">
        <v>106</v>
      </c>
      <c r="F189" s="401"/>
      <c r="G189" s="54" t="s">
        <v>89</v>
      </c>
      <c r="H189" s="54"/>
      <c r="I189" s="98">
        <f>I190+I195</f>
        <v>800</v>
      </c>
      <c r="J189" s="98">
        <f>J190+J195</f>
        <v>800</v>
      </c>
      <c r="K189" s="98">
        <f>K190+K195</f>
        <v>800</v>
      </c>
    </row>
    <row r="190" spans="1:11" ht="34.5" customHeight="1">
      <c r="A190" s="56" t="s">
        <v>90</v>
      </c>
      <c r="B190" s="54" t="s">
        <v>10</v>
      </c>
      <c r="C190" s="67" t="s">
        <v>31</v>
      </c>
      <c r="D190" s="67" t="s">
        <v>28</v>
      </c>
      <c r="E190" s="400" t="s">
        <v>106</v>
      </c>
      <c r="F190" s="401"/>
      <c r="G190" s="54" t="s">
        <v>60</v>
      </c>
      <c r="H190" s="54"/>
      <c r="I190" s="98">
        <f>'пр 4'!H151</f>
        <v>500</v>
      </c>
      <c r="J190" s="98">
        <f>'пр 4'!I151</f>
        <v>500</v>
      </c>
      <c r="K190" s="98">
        <f>'пр 4'!J151</f>
        <v>500</v>
      </c>
    </row>
    <row r="191" spans="1:11" s="139" customFormat="1" ht="18" customHeight="1">
      <c r="A191" s="138" t="s">
        <v>195</v>
      </c>
      <c r="B191" s="128" t="s">
        <v>10</v>
      </c>
      <c r="C191" s="133" t="s">
        <v>31</v>
      </c>
      <c r="D191" s="133" t="s">
        <v>28</v>
      </c>
      <c r="E191" s="495" t="s">
        <v>106</v>
      </c>
      <c r="F191" s="496"/>
      <c r="G191" s="128" t="s">
        <v>60</v>
      </c>
      <c r="H191" s="128" t="s">
        <v>183</v>
      </c>
      <c r="I191" s="130">
        <f>'Ув.о бюдж.ассигн.'!I191</f>
        <v>204</v>
      </c>
      <c r="J191" s="130">
        <f>'Ув.о бюдж.ассигн.'!J191</f>
        <v>204</v>
      </c>
      <c r="K191" s="130">
        <f>'Ув.о бюдж.ассигн.'!K191</f>
        <v>204</v>
      </c>
    </row>
    <row r="192" spans="1:11" s="139" customFormat="1" ht="18" customHeight="1">
      <c r="A192" s="138" t="s">
        <v>181</v>
      </c>
      <c r="B192" s="128" t="s">
        <v>10</v>
      </c>
      <c r="C192" s="133" t="s">
        <v>31</v>
      </c>
      <c r="D192" s="133" t="s">
        <v>28</v>
      </c>
      <c r="E192" s="495" t="s">
        <v>106</v>
      </c>
      <c r="F192" s="496"/>
      <c r="G192" s="128" t="s">
        <v>60</v>
      </c>
      <c r="H192" s="128" t="s">
        <v>175</v>
      </c>
      <c r="I192" s="130">
        <f>'Ув.о бюдж.ассигн.'!I192</f>
        <v>0</v>
      </c>
      <c r="J192" s="130">
        <f>'Ув.о бюдж.ассигн.'!J192</f>
        <v>0</v>
      </c>
      <c r="K192" s="130">
        <f>'Ув.о бюдж.ассигн.'!K192</f>
        <v>0</v>
      </c>
    </row>
    <row r="193" spans="1:11" s="139" customFormat="1" ht="18" customHeight="1">
      <c r="A193" s="138" t="s">
        <v>19</v>
      </c>
      <c r="B193" s="128" t="s">
        <v>10</v>
      </c>
      <c r="C193" s="133" t="s">
        <v>31</v>
      </c>
      <c r="D193" s="133" t="s">
        <v>28</v>
      </c>
      <c r="E193" s="495" t="s">
        <v>106</v>
      </c>
      <c r="F193" s="496"/>
      <c r="G193" s="128" t="s">
        <v>60</v>
      </c>
      <c r="H193" s="128" t="s">
        <v>20</v>
      </c>
      <c r="I193" s="130">
        <f>'Ув.о бюдж.ассигн.'!I193</f>
        <v>0</v>
      </c>
      <c r="J193" s="130">
        <f>'Ув.о бюдж.ассигн.'!J193</f>
        <v>0</v>
      </c>
      <c r="K193" s="130">
        <f>'Ув.о бюдж.ассигн.'!K193</f>
        <v>0</v>
      </c>
    </row>
    <row r="194" spans="1:11" s="139" customFormat="1" ht="24.75" customHeight="1">
      <c r="A194" s="138" t="s">
        <v>206</v>
      </c>
      <c r="B194" s="128" t="s">
        <v>10</v>
      </c>
      <c r="C194" s="133" t="s">
        <v>31</v>
      </c>
      <c r="D194" s="133" t="s">
        <v>28</v>
      </c>
      <c r="E194" s="495" t="s">
        <v>106</v>
      </c>
      <c r="F194" s="496"/>
      <c r="G194" s="128" t="s">
        <v>60</v>
      </c>
      <c r="H194" s="128" t="s">
        <v>184</v>
      </c>
      <c r="I194" s="130">
        <f>'Ув.о бюдж.ассигн.'!I194</f>
        <v>0</v>
      </c>
      <c r="J194" s="130">
        <f>'Ув.о бюдж.ассигн.'!J194</f>
        <v>0</v>
      </c>
      <c r="K194" s="130">
        <f>'Ув.о бюдж.ассигн.'!K194</f>
        <v>0</v>
      </c>
    </row>
    <row r="195" spans="1:11" ht="20.25" customHeight="1">
      <c r="A195" s="56" t="s">
        <v>145</v>
      </c>
      <c r="B195" s="54" t="s">
        <v>10</v>
      </c>
      <c r="C195" s="67" t="s">
        <v>31</v>
      </c>
      <c r="D195" s="67" t="s">
        <v>28</v>
      </c>
      <c r="E195" s="400" t="s">
        <v>106</v>
      </c>
      <c r="F195" s="401"/>
      <c r="G195" s="54" t="s">
        <v>144</v>
      </c>
      <c r="H195" s="54"/>
      <c r="I195" s="98">
        <f>'пр 4'!H152</f>
        <v>300</v>
      </c>
      <c r="J195" s="98">
        <f>'пр 4'!I152</f>
        <v>300</v>
      </c>
      <c r="K195" s="98">
        <f>'пр 4'!J152</f>
        <v>300</v>
      </c>
    </row>
    <row r="196" spans="1:11" s="139" customFormat="1" ht="18" customHeight="1">
      <c r="A196" s="138" t="s">
        <v>197</v>
      </c>
      <c r="B196" s="128" t="s">
        <v>10</v>
      </c>
      <c r="C196" s="133" t="s">
        <v>31</v>
      </c>
      <c r="D196" s="133" t="s">
        <v>28</v>
      </c>
      <c r="E196" s="495" t="s">
        <v>106</v>
      </c>
      <c r="F196" s="496"/>
      <c r="G196" s="128" t="s">
        <v>144</v>
      </c>
      <c r="H196" s="128" t="s">
        <v>185</v>
      </c>
      <c r="I196" s="130">
        <f>'Ув.о бюдж.ассигн.'!I196</f>
        <v>446</v>
      </c>
      <c r="J196" s="130">
        <f>'Ув.о бюдж.ассигн.'!J196</f>
        <v>446</v>
      </c>
      <c r="K196" s="130">
        <f>'Ув.о бюдж.ассигн.'!K196</f>
        <v>446</v>
      </c>
    </row>
    <row r="197" spans="1:11" ht="24.75" customHeight="1">
      <c r="A197" s="81" t="s">
        <v>35</v>
      </c>
      <c r="B197" s="66" t="s">
        <v>10</v>
      </c>
      <c r="C197" s="67" t="s">
        <v>31</v>
      </c>
      <c r="D197" s="67" t="s">
        <v>28</v>
      </c>
      <c r="E197" s="432" t="s">
        <v>80</v>
      </c>
      <c r="F197" s="418"/>
      <c r="G197" s="67"/>
      <c r="H197" s="67"/>
      <c r="I197" s="97">
        <f aca="true" t="shared" si="15" ref="I197:K212">I198</f>
        <v>2172</v>
      </c>
      <c r="J197" s="97">
        <f t="shared" si="15"/>
        <v>2072</v>
      </c>
      <c r="K197" s="97">
        <f t="shared" si="15"/>
        <v>2072</v>
      </c>
    </row>
    <row r="198" spans="1:11" ht="24.75" customHeight="1">
      <c r="A198" s="88" t="s">
        <v>79</v>
      </c>
      <c r="B198" s="6">
        <v>716</v>
      </c>
      <c r="C198" s="67" t="s">
        <v>31</v>
      </c>
      <c r="D198" s="67" t="s">
        <v>28</v>
      </c>
      <c r="E198" s="400" t="s">
        <v>84</v>
      </c>
      <c r="F198" s="401"/>
      <c r="G198" s="6" t="s">
        <v>61</v>
      </c>
      <c r="H198" s="6"/>
      <c r="I198" s="98">
        <f t="shared" si="15"/>
        <v>2172</v>
      </c>
      <c r="J198" s="98">
        <f t="shared" si="15"/>
        <v>2072</v>
      </c>
      <c r="K198" s="98">
        <f t="shared" si="15"/>
        <v>2072</v>
      </c>
    </row>
    <row r="199" spans="1:11" ht="38.25" customHeight="1">
      <c r="A199" s="88" t="s">
        <v>83</v>
      </c>
      <c r="B199" s="6">
        <v>716</v>
      </c>
      <c r="C199" s="67" t="s">
        <v>31</v>
      </c>
      <c r="D199" s="67" t="s">
        <v>28</v>
      </c>
      <c r="E199" s="400" t="s">
        <v>84</v>
      </c>
      <c r="F199" s="401"/>
      <c r="G199" s="6" t="s">
        <v>61</v>
      </c>
      <c r="H199" s="6"/>
      <c r="I199" s="98">
        <f t="shared" si="15"/>
        <v>2172</v>
      </c>
      <c r="J199" s="98">
        <f t="shared" si="15"/>
        <v>2072</v>
      </c>
      <c r="K199" s="98">
        <f t="shared" si="15"/>
        <v>2072</v>
      </c>
    </row>
    <row r="200" spans="1:11" ht="36" customHeight="1">
      <c r="A200" s="26" t="s">
        <v>46</v>
      </c>
      <c r="B200" s="6">
        <v>716</v>
      </c>
      <c r="C200" s="67" t="s">
        <v>31</v>
      </c>
      <c r="D200" s="67" t="s">
        <v>28</v>
      </c>
      <c r="E200" s="400" t="s">
        <v>75</v>
      </c>
      <c r="F200" s="401"/>
      <c r="G200" s="6" t="s">
        <v>61</v>
      </c>
      <c r="H200" s="6"/>
      <c r="I200" s="98">
        <f t="shared" si="15"/>
        <v>2172</v>
      </c>
      <c r="J200" s="98">
        <f t="shared" si="15"/>
        <v>2072</v>
      </c>
      <c r="K200" s="98">
        <f t="shared" si="15"/>
        <v>2072</v>
      </c>
    </row>
    <row r="201" spans="1:11" ht="27" customHeight="1">
      <c r="A201" s="8" t="s">
        <v>35</v>
      </c>
      <c r="B201" s="6">
        <v>716</v>
      </c>
      <c r="C201" s="67" t="s">
        <v>31</v>
      </c>
      <c r="D201" s="67" t="s">
        <v>28</v>
      </c>
      <c r="E201" s="400" t="s">
        <v>107</v>
      </c>
      <c r="F201" s="401"/>
      <c r="G201" s="6" t="s">
        <v>61</v>
      </c>
      <c r="H201" s="6"/>
      <c r="I201" s="98">
        <f>I202</f>
        <v>2172</v>
      </c>
      <c r="J201" s="98">
        <f t="shared" si="15"/>
        <v>2072</v>
      </c>
      <c r="K201" s="98">
        <f t="shared" si="15"/>
        <v>2072</v>
      </c>
    </row>
    <row r="202" spans="1:11" ht="27.75" customHeight="1">
      <c r="A202" s="70" t="s">
        <v>87</v>
      </c>
      <c r="B202" s="69" t="s">
        <v>10</v>
      </c>
      <c r="C202" s="67" t="s">
        <v>31</v>
      </c>
      <c r="D202" s="67" t="s">
        <v>28</v>
      </c>
      <c r="E202" s="400" t="s">
        <v>107</v>
      </c>
      <c r="F202" s="401"/>
      <c r="G202" s="66" t="s">
        <v>13</v>
      </c>
      <c r="H202" s="66"/>
      <c r="I202" s="97">
        <f t="shared" si="15"/>
        <v>2172</v>
      </c>
      <c r="J202" s="97">
        <f t="shared" si="15"/>
        <v>2072</v>
      </c>
      <c r="K202" s="97">
        <f t="shared" si="15"/>
        <v>2072</v>
      </c>
    </row>
    <row r="203" spans="1:11" ht="33.75" customHeight="1">
      <c r="A203" s="56" t="s">
        <v>94</v>
      </c>
      <c r="B203" s="54" t="s">
        <v>10</v>
      </c>
      <c r="C203" s="67" t="s">
        <v>31</v>
      </c>
      <c r="D203" s="67" t="s">
        <v>28</v>
      </c>
      <c r="E203" s="400" t="s">
        <v>107</v>
      </c>
      <c r="F203" s="401"/>
      <c r="G203" s="54" t="s">
        <v>89</v>
      </c>
      <c r="H203" s="54"/>
      <c r="I203" s="98">
        <f t="shared" si="15"/>
        <v>2172</v>
      </c>
      <c r="J203" s="98">
        <f t="shared" si="15"/>
        <v>2072</v>
      </c>
      <c r="K203" s="98">
        <f t="shared" si="15"/>
        <v>2072</v>
      </c>
    </row>
    <row r="204" spans="1:12" ht="24.75" customHeight="1">
      <c r="A204" s="56" t="s">
        <v>90</v>
      </c>
      <c r="B204" s="54" t="s">
        <v>10</v>
      </c>
      <c r="C204" s="67" t="s">
        <v>31</v>
      </c>
      <c r="D204" s="67" t="s">
        <v>28</v>
      </c>
      <c r="E204" s="400" t="s">
        <v>107</v>
      </c>
      <c r="F204" s="401"/>
      <c r="G204" s="54" t="s">
        <v>60</v>
      </c>
      <c r="H204" s="54"/>
      <c r="I204" s="98">
        <f>'пр 4'!H160</f>
        <v>2172</v>
      </c>
      <c r="J204" s="98">
        <f>'пр 4'!I160</f>
        <v>2072</v>
      </c>
      <c r="K204" s="98">
        <f>'пр 4'!J160</f>
        <v>2072</v>
      </c>
      <c r="L204" s="158">
        <f>SUM(I205:I209)</f>
        <v>1000</v>
      </c>
    </row>
    <row r="205" spans="1:12" s="139" customFormat="1" ht="19.5" customHeight="1">
      <c r="A205" s="138" t="s">
        <v>179</v>
      </c>
      <c r="B205" s="128" t="s">
        <v>10</v>
      </c>
      <c r="C205" s="133" t="s">
        <v>31</v>
      </c>
      <c r="D205" s="133" t="s">
        <v>28</v>
      </c>
      <c r="E205" s="495" t="s">
        <v>107</v>
      </c>
      <c r="F205" s="496"/>
      <c r="G205" s="128" t="s">
        <v>60</v>
      </c>
      <c r="H205" s="128" t="s">
        <v>177</v>
      </c>
      <c r="I205" s="130">
        <f>'Ув.о бюдж.ассигн.'!I205</f>
        <v>500</v>
      </c>
      <c r="J205" s="130">
        <f>'Ув.о бюдж.ассигн.'!J205</f>
        <v>243</v>
      </c>
      <c r="K205" s="130">
        <f>'Ув.о бюдж.ассигн.'!K205</f>
        <v>231</v>
      </c>
      <c r="L205" s="159">
        <f>SUM(J205:J209)</f>
        <v>743.301</v>
      </c>
    </row>
    <row r="206" spans="1:12" s="139" customFormat="1" ht="19.5" customHeight="1">
      <c r="A206" s="138" t="s">
        <v>195</v>
      </c>
      <c r="B206" s="128" t="s">
        <v>10</v>
      </c>
      <c r="C206" s="133" t="s">
        <v>31</v>
      </c>
      <c r="D206" s="133" t="s">
        <v>28</v>
      </c>
      <c r="E206" s="495" t="s">
        <v>107</v>
      </c>
      <c r="F206" s="496"/>
      <c r="G206" s="128" t="s">
        <v>60</v>
      </c>
      <c r="H206" s="128" t="s">
        <v>183</v>
      </c>
      <c r="I206" s="130">
        <f>'Ув.о бюдж.ассигн.'!I206</f>
        <v>143</v>
      </c>
      <c r="J206" s="130">
        <f>'Ув.о бюдж.ассигн.'!J206</f>
        <v>143</v>
      </c>
      <c r="K206" s="130">
        <f>'Ув.о бюдж.ассигн.'!K206</f>
        <v>143</v>
      </c>
      <c r="L206" s="159">
        <f>SUM(K205:K209)</f>
        <v>731.37</v>
      </c>
    </row>
    <row r="207" spans="1:11" s="139" customFormat="1" ht="19.5" customHeight="1">
      <c r="A207" s="138" t="s">
        <v>181</v>
      </c>
      <c r="B207" s="128" t="s">
        <v>10</v>
      </c>
      <c r="C207" s="133" t="s">
        <v>31</v>
      </c>
      <c r="D207" s="133" t="s">
        <v>28</v>
      </c>
      <c r="E207" s="495" t="s">
        <v>107</v>
      </c>
      <c r="F207" s="496"/>
      <c r="G207" s="128" t="s">
        <v>60</v>
      </c>
      <c r="H207" s="128" t="s">
        <v>175</v>
      </c>
      <c r="I207" s="130">
        <f>'Ув.о бюдж.ассигн.'!I207</f>
        <v>257</v>
      </c>
      <c r="J207" s="130">
        <f>'Ув.о бюдж.ассигн.'!J207</f>
        <v>257</v>
      </c>
      <c r="K207" s="130">
        <f>'Ув.о бюдж.ассигн.'!K207</f>
        <v>257</v>
      </c>
    </row>
    <row r="208" spans="1:11" s="139" customFormat="1" ht="19.5" customHeight="1">
      <c r="A208" s="138" t="s">
        <v>19</v>
      </c>
      <c r="B208" s="128" t="s">
        <v>10</v>
      </c>
      <c r="C208" s="133" t="s">
        <v>31</v>
      </c>
      <c r="D208" s="133" t="s">
        <v>28</v>
      </c>
      <c r="E208" s="495" t="s">
        <v>107</v>
      </c>
      <c r="F208" s="496"/>
      <c r="G208" s="128" t="s">
        <v>60</v>
      </c>
      <c r="H208" s="128" t="s">
        <v>20</v>
      </c>
      <c r="I208" s="130">
        <f>'Ув.о бюдж.ассигн.'!I208</f>
        <v>0</v>
      </c>
      <c r="J208" s="130">
        <f>'Ув.о бюдж.ассигн.'!J208</f>
        <v>0</v>
      </c>
      <c r="K208" s="130">
        <f>'Ув.о бюдж.ассигн.'!K208</f>
        <v>0</v>
      </c>
    </row>
    <row r="209" spans="1:11" s="139" customFormat="1" ht="27" customHeight="1">
      <c r="A209" s="138" t="s">
        <v>206</v>
      </c>
      <c r="B209" s="128" t="s">
        <v>10</v>
      </c>
      <c r="C209" s="133" t="s">
        <v>31</v>
      </c>
      <c r="D209" s="133" t="s">
        <v>28</v>
      </c>
      <c r="E209" s="495" t="s">
        <v>107</v>
      </c>
      <c r="F209" s="496"/>
      <c r="G209" s="128" t="s">
        <v>60</v>
      </c>
      <c r="H209" s="128" t="s">
        <v>184</v>
      </c>
      <c r="I209" s="130">
        <f>'Ув.о бюдж.ассигн.'!I209</f>
        <v>100</v>
      </c>
      <c r="J209" s="130">
        <f>'Ув.о бюдж.ассигн.'!J209</f>
        <v>100.301</v>
      </c>
      <c r="K209" s="130">
        <f>'Ув.о бюдж.ассигн.'!K209</f>
        <v>100.37</v>
      </c>
    </row>
    <row r="210" spans="1:11" ht="36" customHeight="1">
      <c r="A210" s="21" t="s">
        <v>134</v>
      </c>
      <c r="B210" s="16">
        <v>716</v>
      </c>
      <c r="C210" s="67" t="s">
        <v>31</v>
      </c>
      <c r="D210" s="67" t="s">
        <v>28</v>
      </c>
      <c r="E210" s="432" t="s">
        <v>133</v>
      </c>
      <c r="F210" s="418"/>
      <c r="G210" s="16" t="s">
        <v>61</v>
      </c>
      <c r="H210" s="16"/>
      <c r="I210" s="97">
        <f>I211</f>
        <v>0</v>
      </c>
      <c r="J210" s="97">
        <f>J211</f>
        <v>0</v>
      </c>
      <c r="K210" s="97">
        <f>K211</f>
        <v>0</v>
      </c>
    </row>
    <row r="211" spans="1:11" ht="24.75" customHeight="1">
      <c r="A211" s="56" t="s">
        <v>87</v>
      </c>
      <c r="B211" s="54" t="s">
        <v>10</v>
      </c>
      <c r="C211" s="58" t="s">
        <v>31</v>
      </c>
      <c r="D211" s="58" t="s">
        <v>28</v>
      </c>
      <c r="E211" s="400" t="s">
        <v>133</v>
      </c>
      <c r="F211" s="402"/>
      <c r="G211" s="57" t="s">
        <v>13</v>
      </c>
      <c r="H211" s="57"/>
      <c r="I211" s="98">
        <f t="shared" si="15"/>
        <v>0</v>
      </c>
      <c r="J211" s="98">
        <f t="shared" si="15"/>
        <v>0</v>
      </c>
      <c r="K211" s="98">
        <f t="shared" si="15"/>
        <v>0</v>
      </c>
    </row>
    <row r="212" spans="1:11" ht="42.75" customHeight="1">
      <c r="A212" s="56" t="s">
        <v>94</v>
      </c>
      <c r="B212" s="54" t="s">
        <v>10</v>
      </c>
      <c r="C212" s="67" t="s">
        <v>31</v>
      </c>
      <c r="D212" s="67" t="s">
        <v>28</v>
      </c>
      <c r="E212" s="400" t="s">
        <v>133</v>
      </c>
      <c r="F212" s="402"/>
      <c r="G212" s="54" t="s">
        <v>89</v>
      </c>
      <c r="H212" s="54"/>
      <c r="I212" s="98">
        <f t="shared" si="15"/>
        <v>0</v>
      </c>
      <c r="J212" s="98">
        <f t="shared" si="15"/>
        <v>0</v>
      </c>
      <c r="K212" s="98">
        <f t="shared" si="15"/>
        <v>0</v>
      </c>
    </row>
    <row r="213" spans="1:11" ht="39.75" customHeight="1">
      <c r="A213" s="56" t="s">
        <v>90</v>
      </c>
      <c r="B213" s="54" t="s">
        <v>10</v>
      </c>
      <c r="C213" s="67" t="s">
        <v>31</v>
      </c>
      <c r="D213" s="67" t="s">
        <v>28</v>
      </c>
      <c r="E213" s="400" t="s">
        <v>133</v>
      </c>
      <c r="F213" s="402"/>
      <c r="G213" s="54" t="s">
        <v>60</v>
      </c>
      <c r="H213" s="54"/>
      <c r="I213" s="98">
        <v>0</v>
      </c>
      <c r="J213" s="98">
        <v>0</v>
      </c>
      <c r="K213" s="98">
        <v>0</v>
      </c>
    </row>
    <row r="214" spans="1:11" s="139" customFormat="1" ht="18.75" customHeight="1">
      <c r="A214" s="138" t="s">
        <v>19</v>
      </c>
      <c r="B214" s="128" t="s">
        <v>10</v>
      </c>
      <c r="C214" s="133" t="s">
        <v>31</v>
      </c>
      <c r="D214" s="133" t="s">
        <v>28</v>
      </c>
      <c r="E214" s="495" t="s">
        <v>133</v>
      </c>
      <c r="F214" s="497"/>
      <c r="G214" s="128" t="s">
        <v>60</v>
      </c>
      <c r="H214" s="128" t="s">
        <v>20</v>
      </c>
      <c r="I214" s="130">
        <f>'Ув.о бюдж.ассигн.'!I214</f>
        <v>0</v>
      </c>
      <c r="J214" s="130">
        <f>'Ув.о бюдж.ассигн.'!J214</f>
        <v>0</v>
      </c>
      <c r="K214" s="130">
        <f>'Ув.о бюдж.ассигн.'!K214</f>
        <v>0</v>
      </c>
    </row>
    <row r="215" spans="1:11" s="40" customFormat="1" ht="30.75" customHeight="1">
      <c r="A215" s="109" t="s">
        <v>140</v>
      </c>
      <c r="B215" s="66" t="s">
        <v>10</v>
      </c>
      <c r="C215" s="66" t="s">
        <v>31</v>
      </c>
      <c r="D215" s="66" t="s">
        <v>28</v>
      </c>
      <c r="E215" s="429" t="s">
        <v>126</v>
      </c>
      <c r="F215" s="444"/>
      <c r="G215" s="66" t="s">
        <v>61</v>
      </c>
      <c r="H215" s="66"/>
      <c r="I215" s="97">
        <f>I216</f>
        <v>959.928</v>
      </c>
      <c r="J215" s="97">
        <f aca="true" t="shared" si="16" ref="J215:K217">J216</f>
        <v>959.928</v>
      </c>
      <c r="K215" s="97">
        <f t="shared" si="16"/>
        <v>959.928</v>
      </c>
    </row>
    <row r="216" spans="1:11" s="49" customFormat="1" ht="24.75" customHeight="1">
      <c r="A216" s="70" t="s">
        <v>87</v>
      </c>
      <c r="B216" s="54" t="s">
        <v>10</v>
      </c>
      <c r="C216" s="54" t="s">
        <v>31</v>
      </c>
      <c r="D216" s="54" t="s">
        <v>28</v>
      </c>
      <c r="E216" s="403" t="s">
        <v>126</v>
      </c>
      <c r="F216" s="412"/>
      <c r="G216" s="66" t="s">
        <v>13</v>
      </c>
      <c r="H216" s="66"/>
      <c r="I216" s="98">
        <f>I217</f>
        <v>959.928</v>
      </c>
      <c r="J216" s="98">
        <f t="shared" si="16"/>
        <v>959.928</v>
      </c>
      <c r="K216" s="98">
        <f t="shared" si="16"/>
        <v>959.928</v>
      </c>
    </row>
    <row r="217" spans="1:11" ht="36" customHeight="1">
      <c r="A217" s="56" t="s">
        <v>94</v>
      </c>
      <c r="B217" s="54" t="s">
        <v>10</v>
      </c>
      <c r="C217" s="54" t="s">
        <v>31</v>
      </c>
      <c r="D217" s="54" t="s">
        <v>28</v>
      </c>
      <c r="E217" s="403" t="s">
        <v>126</v>
      </c>
      <c r="F217" s="412"/>
      <c r="G217" s="54" t="s">
        <v>89</v>
      </c>
      <c r="H217" s="54"/>
      <c r="I217" s="98">
        <f>I218</f>
        <v>959.928</v>
      </c>
      <c r="J217" s="98">
        <f t="shared" si="16"/>
        <v>959.928</v>
      </c>
      <c r="K217" s="98">
        <f t="shared" si="16"/>
        <v>959.928</v>
      </c>
    </row>
    <row r="218" spans="1:11" ht="37.5" customHeight="1">
      <c r="A218" s="56" t="s">
        <v>90</v>
      </c>
      <c r="B218" s="54" t="s">
        <v>10</v>
      </c>
      <c r="C218" s="54" t="s">
        <v>31</v>
      </c>
      <c r="D218" s="54" t="s">
        <v>28</v>
      </c>
      <c r="E218" s="403" t="s">
        <v>126</v>
      </c>
      <c r="F218" s="412"/>
      <c r="G218" s="54" t="s">
        <v>60</v>
      </c>
      <c r="H218" s="54"/>
      <c r="I218" s="98">
        <f>'пр 4'!H174</f>
        <v>959.928</v>
      </c>
      <c r="J218" s="98">
        <f>'пр 4'!I174</f>
        <v>959.928</v>
      </c>
      <c r="K218" s="98">
        <f>'пр 4'!J174</f>
        <v>959.928</v>
      </c>
    </row>
    <row r="219" spans="1:11" s="139" customFormat="1" ht="21.75" customHeight="1">
      <c r="A219" s="138" t="s">
        <v>195</v>
      </c>
      <c r="B219" s="128" t="s">
        <v>10</v>
      </c>
      <c r="C219" s="128" t="s">
        <v>31</v>
      </c>
      <c r="D219" s="128" t="s">
        <v>28</v>
      </c>
      <c r="E219" s="488" t="s">
        <v>126</v>
      </c>
      <c r="F219" s="501"/>
      <c r="G219" s="128" t="s">
        <v>60</v>
      </c>
      <c r="H219" s="128" t="s">
        <v>183</v>
      </c>
      <c r="I219" s="130">
        <f>'Ув.о бюдж.ассигн.'!I219</f>
        <v>512.7</v>
      </c>
      <c r="J219" s="130">
        <f>'Ув.о бюдж.ассигн.'!J219</f>
        <v>512.7</v>
      </c>
      <c r="K219" s="130">
        <f>'Ув.о бюдж.ассигн.'!K219</f>
        <v>512.7</v>
      </c>
    </row>
    <row r="220" spans="1:11" ht="12.75">
      <c r="A220" s="68" t="s">
        <v>130</v>
      </c>
      <c r="B220" s="66" t="s">
        <v>10</v>
      </c>
      <c r="C220" s="66" t="s">
        <v>37</v>
      </c>
      <c r="D220" s="66"/>
      <c r="E220" s="400"/>
      <c r="F220" s="401"/>
      <c r="G220" s="66"/>
      <c r="H220" s="66"/>
      <c r="I220" s="97">
        <f>I221</f>
        <v>10191.326000000001</v>
      </c>
      <c r="J220" s="97">
        <f>J221</f>
        <v>10445.326000000001</v>
      </c>
      <c r="K220" s="97">
        <f>K221</f>
        <v>10645.326000000001</v>
      </c>
    </row>
    <row r="221" spans="1:11" ht="22.5" customHeight="1">
      <c r="A221" s="68" t="s">
        <v>36</v>
      </c>
      <c r="B221" s="66" t="s">
        <v>10</v>
      </c>
      <c r="C221" s="66" t="s">
        <v>37</v>
      </c>
      <c r="D221" s="66" t="s">
        <v>8</v>
      </c>
      <c r="E221" s="432" t="s">
        <v>80</v>
      </c>
      <c r="F221" s="418"/>
      <c r="G221" s="66"/>
      <c r="H221" s="66"/>
      <c r="I221" s="97">
        <f>I222+I255</f>
        <v>10191.326000000001</v>
      </c>
      <c r="J221" s="97">
        <f>J222+J255</f>
        <v>10445.326000000001</v>
      </c>
      <c r="K221" s="97">
        <f>K222+K255</f>
        <v>10645.326000000001</v>
      </c>
    </row>
    <row r="222" spans="1:11" ht="28.5" customHeight="1">
      <c r="A222" s="88" t="s">
        <v>101</v>
      </c>
      <c r="B222" s="6">
        <v>716</v>
      </c>
      <c r="C222" s="54" t="s">
        <v>37</v>
      </c>
      <c r="D222" s="54" t="s">
        <v>8</v>
      </c>
      <c r="E222" s="408" t="s">
        <v>109</v>
      </c>
      <c r="F222" s="407"/>
      <c r="G222" s="6" t="s">
        <v>61</v>
      </c>
      <c r="H222" s="6"/>
      <c r="I222" s="98">
        <f>I224</f>
        <v>10191.326000000001</v>
      </c>
      <c r="J222" s="98">
        <f>J224</f>
        <v>10445.326000000001</v>
      </c>
      <c r="K222" s="98">
        <f>K224</f>
        <v>10645.326000000001</v>
      </c>
    </row>
    <row r="223" spans="1:11" ht="37.5" customHeight="1">
      <c r="A223" s="88" t="s">
        <v>108</v>
      </c>
      <c r="B223" s="6">
        <v>716</v>
      </c>
      <c r="C223" s="54" t="s">
        <v>37</v>
      </c>
      <c r="D223" s="54" t="s">
        <v>8</v>
      </c>
      <c r="E223" s="408" t="s">
        <v>109</v>
      </c>
      <c r="F223" s="407"/>
      <c r="G223" s="6" t="s">
        <v>61</v>
      </c>
      <c r="H223" s="6"/>
      <c r="I223" s="98">
        <f>I224</f>
        <v>10191.326000000001</v>
      </c>
      <c r="J223" s="98">
        <f>J224</f>
        <v>10445.326000000001</v>
      </c>
      <c r="K223" s="98">
        <f>K224</f>
        <v>10645.326000000001</v>
      </c>
    </row>
    <row r="224" spans="1:11" ht="38.25">
      <c r="A224" s="26" t="s">
        <v>54</v>
      </c>
      <c r="B224" s="5" t="s">
        <v>10</v>
      </c>
      <c r="C224" s="54" t="s">
        <v>37</v>
      </c>
      <c r="D224" s="54" t="s">
        <v>8</v>
      </c>
      <c r="E224" s="408" t="s">
        <v>110</v>
      </c>
      <c r="F224" s="407"/>
      <c r="G224" s="5"/>
      <c r="H224" s="5"/>
      <c r="I224" s="98">
        <f>I225+I230+I237+I250</f>
        <v>10191.326000000001</v>
      </c>
      <c r="J224" s="98">
        <f>J225+J230+J237+J250</f>
        <v>10445.326000000001</v>
      </c>
      <c r="K224" s="98">
        <f>K225+K230+K237+K250</f>
        <v>10645.326000000001</v>
      </c>
    </row>
    <row r="225" spans="1:11" ht="22.5">
      <c r="A225" s="8" t="s">
        <v>85</v>
      </c>
      <c r="B225" s="5" t="s">
        <v>10</v>
      </c>
      <c r="C225" s="54" t="s">
        <v>37</v>
      </c>
      <c r="D225" s="54" t="s">
        <v>8</v>
      </c>
      <c r="E225" s="408" t="s">
        <v>110</v>
      </c>
      <c r="F225" s="407"/>
      <c r="G225" s="5" t="s">
        <v>111</v>
      </c>
      <c r="H225" s="5"/>
      <c r="I225" s="98">
        <f>I228+I226</f>
        <v>8089.326</v>
      </c>
      <c r="J225" s="98">
        <f>J228+J226</f>
        <v>8089.326</v>
      </c>
      <c r="K225" s="98">
        <f>K228+K226</f>
        <v>8089.326</v>
      </c>
    </row>
    <row r="226" spans="1:11" ht="27" customHeight="1">
      <c r="A226" s="56">
        <f>'пр 3'!A141</f>
        <v>0</v>
      </c>
      <c r="B226" s="54" t="s">
        <v>10</v>
      </c>
      <c r="C226" s="54" t="s">
        <v>37</v>
      </c>
      <c r="D226" s="54" t="s">
        <v>8</v>
      </c>
      <c r="E226" s="408" t="s">
        <v>110</v>
      </c>
      <c r="F226" s="407"/>
      <c r="G226" s="54" t="s">
        <v>65</v>
      </c>
      <c r="H226" s="54"/>
      <c r="I226" s="98">
        <f>'пр 4'!H185</f>
        <v>6213</v>
      </c>
      <c r="J226" s="98">
        <f>'пр 4'!I185</f>
        <v>6213</v>
      </c>
      <c r="K226" s="98">
        <f>'пр 4'!J185</f>
        <v>6213</v>
      </c>
    </row>
    <row r="227" spans="1:11" s="139" customFormat="1" ht="21" customHeight="1">
      <c r="A227" s="138" t="s">
        <v>180</v>
      </c>
      <c r="B227" s="128" t="s">
        <v>10</v>
      </c>
      <c r="C227" s="128" t="s">
        <v>37</v>
      </c>
      <c r="D227" s="128" t="s">
        <v>8</v>
      </c>
      <c r="E227" s="498" t="s">
        <v>110</v>
      </c>
      <c r="F227" s="496"/>
      <c r="G227" s="128" t="s">
        <v>65</v>
      </c>
      <c r="H227" s="128" t="s">
        <v>173</v>
      </c>
      <c r="I227" s="130">
        <f>'Ув.о бюдж.ассигн.'!I227</f>
        <v>4687</v>
      </c>
      <c r="J227" s="130">
        <f>'Ув.о бюдж.ассигн.'!J227</f>
        <v>4687</v>
      </c>
      <c r="K227" s="130">
        <f>'Ув.о бюдж.ассигн.'!K227</f>
        <v>4687</v>
      </c>
    </row>
    <row r="228" spans="1:11" ht="37.5" customHeight="1">
      <c r="A228" s="56">
        <f>'пр 3'!A142</f>
        <v>0</v>
      </c>
      <c r="B228" s="54" t="s">
        <v>10</v>
      </c>
      <c r="C228" s="54" t="s">
        <v>37</v>
      </c>
      <c r="D228" s="54" t="s">
        <v>8</v>
      </c>
      <c r="E228" s="408" t="s">
        <v>110</v>
      </c>
      <c r="F228" s="407"/>
      <c r="G228" s="54" t="s">
        <v>76</v>
      </c>
      <c r="H228" s="54"/>
      <c r="I228" s="98">
        <f>'пр 4'!H186</f>
        <v>1876.326</v>
      </c>
      <c r="J228" s="98">
        <f>'пр 4'!I186</f>
        <v>1876.326</v>
      </c>
      <c r="K228" s="98">
        <f>'пр 4'!J186</f>
        <v>1876.326</v>
      </c>
    </row>
    <row r="229" spans="1:11" s="139" customFormat="1" ht="16.5" customHeight="1">
      <c r="A229" s="138" t="s">
        <v>15</v>
      </c>
      <c r="B229" s="128" t="s">
        <v>10</v>
      </c>
      <c r="C229" s="128" t="s">
        <v>37</v>
      </c>
      <c r="D229" s="128" t="s">
        <v>8</v>
      </c>
      <c r="E229" s="498" t="s">
        <v>110</v>
      </c>
      <c r="F229" s="496"/>
      <c r="G229" s="128" t="s">
        <v>76</v>
      </c>
      <c r="H229" s="128" t="s">
        <v>174</v>
      </c>
      <c r="I229" s="130">
        <f>'Ув.о бюдж.ассигн.'!I229</f>
        <v>1416</v>
      </c>
      <c r="J229" s="130">
        <f>'Ув.о бюдж.ассигн.'!J229</f>
        <v>1416</v>
      </c>
      <c r="K229" s="130">
        <f>'Ув.о бюдж.ассигн.'!K229</f>
        <v>1416</v>
      </c>
    </row>
    <row r="230" spans="1:11" ht="22.5">
      <c r="A230" s="56" t="s">
        <v>87</v>
      </c>
      <c r="B230" s="69" t="s">
        <v>10</v>
      </c>
      <c r="C230" s="54" t="s">
        <v>37</v>
      </c>
      <c r="D230" s="54" t="s">
        <v>8</v>
      </c>
      <c r="E230" s="408" t="s">
        <v>110</v>
      </c>
      <c r="F230" s="407"/>
      <c r="G230" s="66" t="s">
        <v>13</v>
      </c>
      <c r="H230" s="66"/>
      <c r="I230" s="97">
        <f>I232</f>
        <v>56</v>
      </c>
      <c r="J230" s="97">
        <f>J232</f>
        <v>56</v>
      </c>
      <c r="K230" s="97">
        <f>K232</f>
        <v>56</v>
      </c>
    </row>
    <row r="231" spans="1:11" ht="33.75">
      <c r="A231" s="56" t="s">
        <v>94</v>
      </c>
      <c r="B231" s="54" t="s">
        <v>10</v>
      </c>
      <c r="C231" s="54" t="s">
        <v>37</v>
      </c>
      <c r="D231" s="54" t="s">
        <v>8</v>
      </c>
      <c r="E231" s="408" t="s">
        <v>110</v>
      </c>
      <c r="F231" s="407"/>
      <c r="G231" s="54" t="s">
        <v>89</v>
      </c>
      <c r="H231" s="54"/>
      <c r="I231" s="98">
        <f>I232</f>
        <v>56</v>
      </c>
      <c r="J231" s="98">
        <f>J232</f>
        <v>56</v>
      </c>
      <c r="K231" s="98">
        <f>K232</f>
        <v>56</v>
      </c>
    </row>
    <row r="232" spans="1:11" ht="22.5">
      <c r="A232" s="95" t="s">
        <v>69</v>
      </c>
      <c r="B232" s="54" t="s">
        <v>10</v>
      </c>
      <c r="C232" s="54" t="s">
        <v>37</v>
      </c>
      <c r="D232" s="54" t="s">
        <v>8</v>
      </c>
      <c r="E232" s="408" t="s">
        <v>110</v>
      </c>
      <c r="F232" s="407"/>
      <c r="G232" s="54" t="s">
        <v>68</v>
      </c>
      <c r="H232" s="54"/>
      <c r="I232" s="98">
        <f>'пр 4'!H189</f>
        <v>56</v>
      </c>
      <c r="J232" s="98">
        <f>'пр 4'!I189</f>
        <v>56</v>
      </c>
      <c r="K232" s="98">
        <f>'пр 4'!J189</f>
        <v>56</v>
      </c>
    </row>
    <row r="233" spans="1:11" s="139" customFormat="1" ht="12.75">
      <c r="A233" s="140" t="s">
        <v>194</v>
      </c>
      <c r="B233" s="128" t="s">
        <v>10</v>
      </c>
      <c r="C233" s="128" t="s">
        <v>37</v>
      </c>
      <c r="D233" s="128" t="s">
        <v>8</v>
      </c>
      <c r="E233" s="498" t="s">
        <v>110</v>
      </c>
      <c r="F233" s="496"/>
      <c r="G233" s="128" t="s">
        <v>68</v>
      </c>
      <c r="H233" s="128" t="s">
        <v>182</v>
      </c>
      <c r="I233" s="130">
        <f>'Ув.о бюдж.ассигн.'!I233</f>
        <v>30</v>
      </c>
      <c r="J233" s="130">
        <f>'Ув.о бюдж.ассигн.'!J233</f>
        <v>30</v>
      </c>
      <c r="K233" s="130">
        <f>'Ув.о бюдж.ассигн.'!K233</f>
        <v>30</v>
      </c>
    </row>
    <row r="234" spans="1:11" s="139" customFormat="1" ht="12.75">
      <c r="A234" s="138" t="s">
        <v>195</v>
      </c>
      <c r="B234" s="128" t="s">
        <v>10</v>
      </c>
      <c r="C234" s="128" t="s">
        <v>37</v>
      </c>
      <c r="D234" s="128" t="s">
        <v>8</v>
      </c>
      <c r="E234" s="498" t="s">
        <v>110</v>
      </c>
      <c r="F234" s="496"/>
      <c r="G234" s="128" t="s">
        <v>68</v>
      </c>
      <c r="H234" s="128" t="s">
        <v>183</v>
      </c>
      <c r="I234" s="130">
        <f>'Ув.о бюдж.ассигн.'!I234</f>
        <v>5</v>
      </c>
      <c r="J234" s="130">
        <f>'Ув.о бюдж.ассигн.'!J234</f>
        <v>5</v>
      </c>
      <c r="K234" s="130">
        <f>'Ув.о бюдж.ассигн.'!K234</f>
        <v>5</v>
      </c>
    </row>
    <row r="235" spans="1:11" s="139" customFormat="1" ht="12.75">
      <c r="A235" s="138" t="s">
        <v>19</v>
      </c>
      <c r="B235" s="128" t="s">
        <v>10</v>
      </c>
      <c r="C235" s="128" t="s">
        <v>37</v>
      </c>
      <c r="D235" s="128" t="s">
        <v>8</v>
      </c>
      <c r="E235" s="498" t="s">
        <v>110</v>
      </c>
      <c r="F235" s="496"/>
      <c r="G235" s="128" t="s">
        <v>68</v>
      </c>
      <c r="H235" s="128" t="s">
        <v>20</v>
      </c>
      <c r="I235" s="130">
        <f>'Ув.о бюдж.ассигн.'!I235</f>
        <v>0</v>
      </c>
      <c r="J235" s="130">
        <f>'Ув.о бюдж.ассигн.'!J235</f>
        <v>0</v>
      </c>
      <c r="K235" s="130">
        <f>'Ув.о бюдж.ассигн.'!K235</f>
        <v>0</v>
      </c>
    </row>
    <row r="236" spans="1:11" s="139" customFormat="1" ht="22.5">
      <c r="A236" s="138" t="s">
        <v>206</v>
      </c>
      <c r="B236" s="128" t="s">
        <v>10</v>
      </c>
      <c r="C236" s="128" t="s">
        <v>37</v>
      </c>
      <c r="D236" s="128" t="s">
        <v>8</v>
      </c>
      <c r="E236" s="498" t="s">
        <v>110</v>
      </c>
      <c r="F236" s="496"/>
      <c r="G236" s="128" t="s">
        <v>68</v>
      </c>
      <c r="H236" s="128" t="s">
        <v>184</v>
      </c>
      <c r="I236" s="130">
        <f>'Ув.о бюдж.ассигн.'!I236</f>
        <v>15</v>
      </c>
      <c r="J236" s="130">
        <f>'Ув.о бюдж.ассигн.'!J236</f>
        <v>15</v>
      </c>
      <c r="K236" s="130">
        <f>'Ув.о бюдж.ассигн.'!K236</f>
        <v>15</v>
      </c>
    </row>
    <row r="237" spans="1:11" ht="26.25" customHeight="1">
      <c r="A237" s="70" t="s">
        <v>87</v>
      </c>
      <c r="B237" s="69" t="s">
        <v>10</v>
      </c>
      <c r="C237" s="54" t="s">
        <v>37</v>
      </c>
      <c r="D237" s="54" t="s">
        <v>8</v>
      </c>
      <c r="E237" s="408" t="s">
        <v>110</v>
      </c>
      <c r="F237" s="407"/>
      <c r="G237" s="66" t="s">
        <v>13</v>
      </c>
      <c r="H237" s="66"/>
      <c r="I237" s="97">
        <f>I238</f>
        <v>2046</v>
      </c>
      <c r="J237" s="97">
        <f>J238</f>
        <v>2300</v>
      </c>
      <c r="K237" s="97">
        <f>K238</f>
        <v>2500</v>
      </c>
    </row>
    <row r="238" spans="1:11" ht="33.75" customHeight="1">
      <c r="A238" s="56" t="s">
        <v>94</v>
      </c>
      <c r="B238" s="54" t="s">
        <v>10</v>
      </c>
      <c r="C238" s="54" t="s">
        <v>37</v>
      </c>
      <c r="D238" s="54" t="s">
        <v>8</v>
      </c>
      <c r="E238" s="408" t="s">
        <v>110</v>
      </c>
      <c r="F238" s="407"/>
      <c r="G238" s="54" t="s">
        <v>89</v>
      </c>
      <c r="H238" s="54"/>
      <c r="I238" s="98">
        <f>I239+I248</f>
        <v>2046</v>
      </c>
      <c r="J238" s="98">
        <f>J239+J248</f>
        <v>2300</v>
      </c>
      <c r="K238" s="98">
        <f>K239+K248</f>
        <v>2500</v>
      </c>
    </row>
    <row r="239" spans="1:11" ht="41.25" customHeight="1">
      <c r="A239" s="56" t="s">
        <v>90</v>
      </c>
      <c r="B239" s="54" t="s">
        <v>10</v>
      </c>
      <c r="C239" s="54" t="s">
        <v>37</v>
      </c>
      <c r="D239" s="54" t="s">
        <v>8</v>
      </c>
      <c r="E239" s="408" t="s">
        <v>110</v>
      </c>
      <c r="F239" s="407"/>
      <c r="G239" s="54" t="s">
        <v>60</v>
      </c>
      <c r="H239" s="54"/>
      <c r="I239" s="98">
        <f>'пр 4'!H192</f>
        <v>1646</v>
      </c>
      <c r="J239" s="98">
        <f>'пр 4'!I192</f>
        <v>1900</v>
      </c>
      <c r="K239" s="98">
        <f>'пр 4'!J192</f>
        <v>2100</v>
      </c>
    </row>
    <row r="240" spans="1:12" s="139" customFormat="1" ht="20.25" customHeight="1">
      <c r="A240" s="138" t="s">
        <v>179</v>
      </c>
      <c r="B240" s="128" t="s">
        <v>10</v>
      </c>
      <c r="C240" s="128" t="s">
        <v>37</v>
      </c>
      <c r="D240" s="128" t="s">
        <v>8</v>
      </c>
      <c r="E240" s="498" t="s">
        <v>110</v>
      </c>
      <c r="F240" s="496"/>
      <c r="G240" s="128" t="s">
        <v>60</v>
      </c>
      <c r="H240" s="128" t="s">
        <v>177</v>
      </c>
      <c r="I240" s="130">
        <f>'Ув.о бюдж.ассигн.'!I240</f>
        <v>100</v>
      </c>
      <c r="J240" s="130">
        <f>'Ув.о бюдж.ассигн.'!J240</f>
        <v>100</v>
      </c>
      <c r="K240" s="130">
        <f>'Ув.о бюдж.ассигн.'!K240</f>
        <v>100</v>
      </c>
      <c r="L240" s="159">
        <f>SUM(I240:I247)</f>
        <v>900</v>
      </c>
    </row>
    <row r="241" spans="1:12" s="139" customFormat="1" ht="20.25" customHeight="1">
      <c r="A241" s="138" t="s">
        <v>197</v>
      </c>
      <c r="B241" s="128" t="s">
        <v>10</v>
      </c>
      <c r="C241" s="128" t="s">
        <v>37</v>
      </c>
      <c r="D241" s="128" t="s">
        <v>8</v>
      </c>
      <c r="E241" s="498" t="s">
        <v>110</v>
      </c>
      <c r="F241" s="496"/>
      <c r="G241" s="128" t="s">
        <v>60</v>
      </c>
      <c r="H241" s="128" t="s">
        <v>185</v>
      </c>
      <c r="I241" s="130">
        <f>'Ув.о бюдж.ассигн.'!I241</f>
        <v>100</v>
      </c>
      <c r="J241" s="130">
        <f>'Ув.о бюдж.ассигн.'!J241</f>
        <v>100</v>
      </c>
      <c r="K241" s="130">
        <f>'Ув.о бюдж.ассигн.'!K241</f>
        <v>100</v>
      </c>
      <c r="L241" s="159">
        <f>SUM(J240:J247)</f>
        <v>800</v>
      </c>
    </row>
    <row r="242" spans="1:11" s="139" customFormat="1" ht="20.25" customHeight="1">
      <c r="A242" s="138" t="s">
        <v>195</v>
      </c>
      <c r="B242" s="128" t="s">
        <v>10</v>
      </c>
      <c r="C242" s="128" t="s">
        <v>37</v>
      </c>
      <c r="D242" s="128" t="s">
        <v>8</v>
      </c>
      <c r="E242" s="498" t="s">
        <v>110</v>
      </c>
      <c r="F242" s="496"/>
      <c r="G242" s="128" t="s">
        <v>60</v>
      </c>
      <c r="H242" s="128" t="s">
        <v>183</v>
      </c>
      <c r="I242" s="130">
        <f>'Ув.о бюдж.ассигн.'!I242</f>
        <v>50</v>
      </c>
      <c r="J242" s="130">
        <f>'Ув.о бюдж.ассигн.'!J242</f>
        <v>50</v>
      </c>
      <c r="K242" s="130">
        <f>'Ув.о бюдж.ассигн.'!K242</f>
        <v>50</v>
      </c>
    </row>
    <row r="243" spans="1:11" s="139" customFormat="1" ht="20.25" customHeight="1">
      <c r="A243" s="138" t="s">
        <v>181</v>
      </c>
      <c r="B243" s="128" t="s">
        <v>10</v>
      </c>
      <c r="C243" s="128" t="s">
        <v>37</v>
      </c>
      <c r="D243" s="128" t="s">
        <v>8</v>
      </c>
      <c r="E243" s="498" t="s">
        <v>110</v>
      </c>
      <c r="F243" s="496"/>
      <c r="G243" s="128" t="s">
        <v>60</v>
      </c>
      <c r="H243" s="128" t="s">
        <v>175</v>
      </c>
      <c r="I243" s="130">
        <f>'Ув.о бюдж.ассигн.'!I243</f>
        <v>400</v>
      </c>
      <c r="J243" s="130">
        <f>'Ув.о бюдж.ассигн.'!J243</f>
        <v>400</v>
      </c>
      <c r="K243" s="130">
        <f>'Ув.о бюдж.ассигн.'!K243</f>
        <v>400</v>
      </c>
    </row>
    <row r="244" spans="1:11" s="139" customFormat="1" ht="20.25" customHeight="1">
      <c r="A244" s="138" t="s">
        <v>19</v>
      </c>
      <c r="B244" s="128" t="s">
        <v>10</v>
      </c>
      <c r="C244" s="128" t="s">
        <v>37</v>
      </c>
      <c r="D244" s="128" t="s">
        <v>8</v>
      </c>
      <c r="E244" s="498" t="s">
        <v>110</v>
      </c>
      <c r="F244" s="496"/>
      <c r="G244" s="128" t="s">
        <v>60</v>
      </c>
      <c r="H244" s="128" t="s">
        <v>20</v>
      </c>
      <c r="I244" s="130">
        <f>'Ув.о бюдж.ассигн.'!I244</f>
        <v>0</v>
      </c>
      <c r="J244" s="130">
        <f>'Ув.о бюдж.ассигн.'!J244</f>
        <v>0</v>
      </c>
      <c r="K244" s="130">
        <f>'Ув.о бюдж.ассигн.'!K244</f>
        <v>0</v>
      </c>
    </row>
    <row r="245" spans="1:11" s="139" customFormat="1" ht="20.25" customHeight="1">
      <c r="A245" s="138" t="s">
        <v>199</v>
      </c>
      <c r="B245" s="128" t="s">
        <v>10</v>
      </c>
      <c r="C245" s="128" t="s">
        <v>37</v>
      </c>
      <c r="D245" s="128" t="s">
        <v>8</v>
      </c>
      <c r="E245" s="498" t="s">
        <v>110</v>
      </c>
      <c r="F245" s="496"/>
      <c r="G245" s="128" t="s">
        <v>60</v>
      </c>
      <c r="H245" s="128" t="s">
        <v>187</v>
      </c>
      <c r="I245" s="130">
        <f>'Ув.о бюдж.ассигн.'!I245</f>
        <v>20</v>
      </c>
      <c r="J245" s="130">
        <f>'Ув.о бюдж.ассигн.'!J245</f>
        <v>0</v>
      </c>
      <c r="K245" s="130">
        <f>'Ув.о бюдж.ассигн.'!K245</f>
        <v>0</v>
      </c>
    </row>
    <row r="246" spans="1:11" s="139" customFormat="1" ht="20.25" customHeight="1">
      <c r="A246" s="138" t="s">
        <v>206</v>
      </c>
      <c r="B246" s="128" t="s">
        <v>10</v>
      </c>
      <c r="C246" s="128" t="s">
        <v>37</v>
      </c>
      <c r="D246" s="128" t="s">
        <v>8</v>
      </c>
      <c r="E246" s="498" t="s">
        <v>110</v>
      </c>
      <c r="F246" s="496"/>
      <c r="G246" s="128" t="s">
        <v>60</v>
      </c>
      <c r="H246" s="128" t="s">
        <v>184</v>
      </c>
      <c r="I246" s="130">
        <f>'Ув.о бюдж.ассигн.'!I246</f>
        <v>160</v>
      </c>
      <c r="J246" s="130">
        <f>'Ув.о бюдж.ассигн.'!J246</f>
        <v>80</v>
      </c>
      <c r="K246" s="130">
        <f>'Ув.о бюдж.ассигн.'!K246</f>
        <v>80</v>
      </c>
    </row>
    <row r="247" spans="1:11" s="139" customFormat="1" ht="24.75" customHeight="1">
      <c r="A247" s="138" t="s">
        <v>207</v>
      </c>
      <c r="B247" s="128" t="s">
        <v>10</v>
      </c>
      <c r="C247" s="128" t="s">
        <v>37</v>
      </c>
      <c r="D247" s="128" t="s">
        <v>8</v>
      </c>
      <c r="E247" s="498" t="s">
        <v>110</v>
      </c>
      <c r="F247" s="496"/>
      <c r="G247" s="128" t="s">
        <v>60</v>
      </c>
      <c r="H247" s="128" t="s">
        <v>188</v>
      </c>
      <c r="I247" s="130">
        <f>'Ув.о бюдж.ассигн.'!I247</f>
        <v>70</v>
      </c>
      <c r="J247" s="130">
        <f>'Ув.о бюдж.ассигн.'!J247</f>
        <v>70</v>
      </c>
      <c r="K247" s="130">
        <f>'Ув.о бюдж.ассигн.'!K247</f>
        <v>70</v>
      </c>
    </row>
    <row r="248" spans="1:11" ht="22.5" customHeight="1">
      <c r="A248" s="56" t="s">
        <v>145</v>
      </c>
      <c r="B248" s="54" t="s">
        <v>10</v>
      </c>
      <c r="C248" s="54" t="s">
        <v>37</v>
      </c>
      <c r="D248" s="54" t="s">
        <v>8</v>
      </c>
      <c r="E248" s="408" t="s">
        <v>110</v>
      </c>
      <c r="F248" s="407"/>
      <c r="G248" s="54" t="s">
        <v>144</v>
      </c>
      <c r="H248" s="54"/>
      <c r="I248" s="98">
        <f>'пр 4'!H193</f>
        <v>400</v>
      </c>
      <c r="J248" s="98">
        <f>'пр 4'!I193</f>
        <v>400</v>
      </c>
      <c r="K248" s="98">
        <f>'пр 4'!J193</f>
        <v>400</v>
      </c>
    </row>
    <row r="249" spans="1:11" s="139" customFormat="1" ht="24.75" customHeight="1">
      <c r="A249" s="138" t="s">
        <v>197</v>
      </c>
      <c r="B249" s="128" t="s">
        <v>10</v>
      </c>
      <c r="C249" s="128" t="s">
        <v>37</v>
      </c>
      <c r="D249" s="128" t="s">
        <v>8</v>
      </c>
      <c r="E249" s="498" t="s">
        <v>110</v>
      </c>
      <c r="F249" s="496"/>
      <c r="G249" s="128" t="s">
        <v>144</v>
      </c>
      <c r="H249" s="128" t="s">
        <v>185</v>
      </c>
      <c r="I249" s="130">
        <f>'Ув.о бюдж.ассигн.'!I249</f>
        <v>300</v>
      </c>
      <c r="J249" s="130">
        <f>'Ув.о бюдж.ассигн.'!J249</f>
        <v>300</v>
      </c>
      <c r="K249" s="130">
        <f>'Ув.о бюдж.ассигн.'!K249</f>
        <v>300</v>
      </c>
    </row>
    <row r="250" spans="1:11" s="40" customFormat="1" ht="22.5" customHeight="1">
      <c r="A250" s="119" t="s">
        <v>150</v>
      </c>
      <c r="B250" s="69" t="s">
        <v>10</v>
      </c>
      <c r="C250" s="69" t="s">
        <v>37</v>
      </c>
      <c r="D250" s="69" t="s">
        <v>8</v>
      </c>
      <c r="E250" s="417" t="s">
        <v>110</v>
      </c>
      <c r="F250" s="418"/>
      <c r="G250" s="69" t="s">
        <v>148</v>
      </c>
      <c r="H250" s="69"/>
      <c r="I250" s="97">
        <f aca="true" t="shared" si="17" ref="I250:K251">I251</f>
        <v>0</v>
      </c>
      <c r="J250" s="97">
        <f t="shared" si="17"/>
        <v>0</v>
      </c>
      <c r="K250" s="97">
        <f t="shared" si="17"/>
        <v>0</v>
      </c>
    </row>
    <row r="251" spans="1:11" ht="22.5" customHeight="1">
      <c r="A251" s="70" t="s">
        <v>62</v>
      </c>
      <c r="B251" s="54" t="s">
        <v>10</v>
      </c>
      <c r="C251" s="54" t="s">
        <v>37</v>
      </c>
      <c r="D251" s="54" t="s">
        <v>8</v>
      </c>
      <c r="E251" s="408" t="s">
        <v>110</v>
      </c>
      <c r="F251" s="407"/>
      <c r="G251" s="54" t="s">
        <v>147</v>
      </c>
      <c r="H251" s="54"/>
      <c r="I251" s="98">
        <f t="shared" si="17"/>
        <v>0</v>
      </c>
      <c r="J251" s="98">
        <f t="shared" si="17"/>
        <v>0</v>
      </c>
      <c r="K251" s="98">
        <f t="shared" si="17"/>
        <v>0</v>
      </c>
    </row>
    <row r="252" spans="1:11" ht="22.5" customHeight="1">
      <c r="A252" s="56" t="s">
        <v>149</v>
      </c>
      <c r="B252" s="54" t="s">
        <v>10</v>
      </c>
      <c r="C252" s="54" t="s">
        <v>37</v>
      </c>
      <c r="D252" s="54" t="s">
        <v>8</v>
      </c>
      <c r="E252" s="408" t="s">
        <v>110</v>
      </c>
      <c r="F252" s="407"/>
      <c r="G252" s="54" t="s">
        <v>146</v>
      </c>
      <c r="H252" s="54"/>
      <c r="I252" s="98">
        <f>'пр 4'!H196</f>
        <v>0</v>
      </c>
      <c r="J252" s="98">
        <f>'пр 4'!I196</f>
        <v>0</v>
      </c>
      <c r="K252" s="98">
        <f>'пр 4'!J196</f>
        <v>0</v>
      </c>
    </row>
    <row r="253" spans="1:11" s="139" customFormat="1" ht="35.25" customHeight="1">
      <c r="A253" s="138" t="s">
        <v>202</v>
      </c>
      <c r="B253" s="128" t="s">
        <v>10</v>
      </c>
      <c r="C253" s="128" t="s">
        <v>37</v>
      </c>
      <c r="D253" s="128" t="s">
        <v>8</v>
      </c>
      <c r="E253" s="498" t="s">
        <v>110</v>
      </c>
      <c r="F253" s="496"/>
      <c r="G253" s="128" t="s">
        <v>146</v>
      </c>
      <c r="H253" s="128" t="s">
        <v>191</v>
      </c>
      <c r="I253" s="130">
        <f>'Ув.о бюдж.ассигн.'!I253</f>
        <v>1</v>
      </c>
      <c r="J253" s="130">
        <f>'Ув.о бюдж.ассигн.'!J253</f>
        <v>0</v>
      </c>
      <c r="K253" s="130">
        <f>'Ув.о бюдж.ассигн.'!K253</f>
        <v>0</v>
      </c>
    </row>
    <row r="254" spans="1:11" s="139" customFormat="1" ht="22.5" customHeight="1">
      <c r="A254" s="138" t="s">
        <v>204</v>
      </c>
      <c r="B254" s="128" t="s">
        <v>10</v>
      </c>
      <c r="C254" s="128" t="s">
        <v>37</v>
      </c>
      <c r="D254" s="128" t="s">
        <v>8</v>
      </c>
      <c r="E254" s="498" t="s">
        <v>110</v>
      </c>
      <c r="F254" s="496"/>
      <c r="G254" s="128" t="s">
        <v>146</v>
      </c>
      <c r="H254" s="128" t="s">
        <v>190</v>
      </c>
      <c r="I254" s="130">
        <f>'Ув.о бюдж.ассигн.'!I254</f>
        <v>0</v>
      </c>
      <c r="J254" s="130">
        <f>'Ув.о бюдж.ассигн.'!J254</f>
        <v>0</v>
      </c>
      <c r="K254" s="130">
        <f>'Ув.о бюдж.ассигн.'!K254</f>
        <v>0</v>
      </c>
    </row>
    <row r="255" spans="1:11" ht="61.5" customHeight="1">
      <c r="A255" s="119" t="s">
        <v>135</v>
      </c>
      <c r="B255" s="69" t="s">
        <v>10</v>
      </c>
      <c r="C255" s="69" t="s">
        <v>37</v>
      </c>
      <c r="D255" s="69" t="s">
        <v>8</v>
      </c>
      <c r="E255" s="440" t="s">
        <v>136</v>
      </c>
      <c r="F255" s="441"/>
      <c r="G255" s="16" t="s">
        <v>61</v>
      </c>
      <c r="H255" s="16"/>
      <c r="I255" s="97">
        <f>I256</f>
        <v>0</v>
      </c>
      <c r="J255" s="97">
        <f aca="true" t="shared" si="18" ref="J255:K257">J256</f>
        <v>0</v>
      </c>
      <c r="K255" s="97">
        <f t="shared" si="18"/>
        <v>0</v>
      </c>
    </row>
    <row r="256" spans="1:11" ht="27.75" customHeight="1">
      <c r="A256" s="56" t="s">
        <v>87</v>
      </c>
      <c r="B256" s="54" t="s">
        <v>10</v>
      </c>
      <c r="C256" s="54" t="s">
        <v>37</v>
      </c>
      <c r="D256" s="54" t="s">
        <v>8</v>
      </c>
      <c r="E256" s="435" t="s">
        <v>136</v>
      </c>
      <c r="F256" s="436"/>
      <c r="G256" s="57" t="s">
        <v>13</v>
      </c>
      <c r="H256" s="57"/>
      <c r="I256" s="98">
        <f>I257</f>
        <v>0</v>
      </c>
      <c r="J256" s="98">
        <f t="shared" si="18"/>
        <v>0</v>
      </c>
      <c r="K256" s="98">
        <f t="shared" si="18"/>
        <v>0</v>
      </c>
    </row>
    <row r="257" spans="1:11" ht="36.75" customHeight="1">
      <c r="A257" s="56" t="s">
        <v>94</v>
      </c>
      <c r="B257" s="54" t="s">
        <v>10</v>
      </c>
      <c r="C257" s="54" t="s">
        <v>37</v>
      </c>
      <c r="D257" s="54" t="s">
        <v>8</v>
      </c>
      <c r="E257" s="435" t="s">
        <v>136</v>
      </c>
      <c r="F257" s="436"/>
      <c r="G257" s="54" t="s">
        <v>89</v>
      </c>
      <c r="H257" s="54"/>
      <c r="I257" s="98">
        <f>I258</f>
        <v>0</v>
      </c>
      <c r="J257" s="98">
        <f t="shared" si="18"/>
        <v>0</v>
      </c>
      <c r="K257" s="98">
        <f t="shared" si="18"/>
        <v>0</v>
      </c>
    </row>
    <row r="258" spans="1:11" ht="34.5" customHeight="1">
      <c r="A258" s="56" t="s">
        <v>90</v>
      </c>
      <c r="B258" s="54" t="s">
        <v>10</v>
      </c>
      <c r="C258" s="54" t="s">
        <v>37</v>
      </c>
      <c r="D258" s="54" t="s">
        <v>8</v>
      </c>
      <c r="E258" s="435" t="s">
        <v>136</v>
      </c>
      <c r="F258" s="436"/>
      <c r="G258" s="54" t="s">
        <v>60</v>
      </c>
      <c r="H258" s="54"/>
      <c r="I258" s="98">
        <f>'пр 4'!H200</f>
        <v>0</v>
      </c>
      <c r="J258" s="98">
        <f>'пр 4'!I200</f>
        <v>0</v>
      </c>
      <c r="K258" s="98">
        <f>'пр 4'!J200</f>
        <v>0</v>
      </c>
    </row>
    <row r="259" spans="1:11" s="139" customFormat="1" ht="20.25" customHeight="1">
      <c r="A259" s="138" t="s">
        <v>19</v>
      </c>
      <c r="B259" s="128" t="s">
        <v>10</v>
      </c>
      <c r="C259" s="128" t="s">
        <v>37</v>
      </c>
      <c r="D259" s="128" t="s">
        <v>8</v>
      </c>
      <c r="E259" s="502" t="s">
        <v>136</v>
      </c>
      <c r="F259" s="503"/>
      <c r="G259" s="128" t="s">
        <v>60</v>
      </c>
      <c r="H259" s="128" t="s">
        <v>20</v>
      </c>
      <c r="I259" s="130">
        <f>'Ув.о бюдж.ассигн.'!I259</f>
        <v>860.455</v>
      </c>
      <c r="J259" s="130">
        <f>'Ув.о бюдж.ассигн.'!J259</f>
        <v>0</v>
      </c>
      <c r="K259" s="130">
        <f>'Ув.о бюдж.ассигн.'!K259</f>
        <v>0</v>
      </c>
    </row>
    <row r="260" spans="1:11" ht="15" customHeight="1">
      <c r="A260" s="68" t="s">
        <v>115</v>
      </c>
      <c r="B260" s="66" t="s">
        <v>10</v>
      </c>
      <c r="C260" s="66" t="s">
        <v>51</v>
      </c>
      <c r="D260" s="66"/>
      <c r="E260" s="400"/>
      <c r="F260" s="401"/>
      <c r="G260" s="66"/>
      <c r="H260" s="66"/>
      <c r="I260" s="97">
        <f aca="true" t="shared" si="19" ref="I260:K265">I261</f>
        <v>340</v>
      </c>
      <c r="J260" s="97">
        <f t="shared" si="19"/>
        <v>340</v>
      </c>
      <c r="K260" s="97">
        <f t="shared" si="19"/>
        <v>340</v>
      </c>
    </row>
    <row r="261" spans="1:11" ht="15" customHeight="1">
      <c r="A261" s="68" t="s">
        <v>115</v>
      </c>
      <c r="B261" s="66" t="s">
        <v>10</v>
      </c>
      <c r="C261" s="66" t="s">
        <v>51</v>
      </c>
      <c r="D261" s="66" t="s">
        <v>8</v>
      </c>
      <c r="E261" s="432" t="s">
        <v>80</v>
      </c>
      <c r="F261" s="418"/>
      <c r="G261" s="66"/>
      <c r="H261" s="66"/>
      <c r="I261" s="97">
        <f t="shared" si="19"/>
        <v>340</v>
      </c>
      <c r="J261" s="97">
        <f t="shared" si="19"/>
        <v>340</v>
      </c>
      <c r="K261" s="97">
        <f t="shared" si="19"/>
        <v>340</v>
      </c>
    </row>
    <row r="262" spans="1:11" s="55" customFormat="1" ht="15" customHeight="1">
      <c r="A262" s="88" t="s">
        <v>79</v>
      </c>
      <c r="B262" s="6">
        <v>716</v>
      </c>
      <c r="C262" s="67" t="s">
        <v>51</v>
      </c>
      <c r="D262" s="67" t="s">
        <v>8</v>
      </c>
      <c r="E262" s="400" t="s">
        <v>84</v>
      </c>
      <c r="F262" s="402"/>
      <c r="G262" s="6" t="s">
        <v>61</v>
      </c>
      <c r="H262" s="6"/>
      <c r="I262" s="98">
        <f t="shared" si="19"/>
        <v>340</v>
      </c>
      <c r="J262" s="98">
        <f t="shared" si="19"/>
        <v>340</v>
      </c>
      <c r="K262" s="98">
        <f t="shared" si="19"/>
        <v>340</v>
      </c>
    </row>
    <row r="263" spans="1:11" s="55" customFormat="1" ht="38.25" customHeight="1">
      <c r="A263" s="88" t="s">
        <v>83</v>
      </c>
      <c r="B263" s="6">
        <v>716</v>
      </c>
      <c r="C263" s="67" t="s">
        <v>51</v>
      </c>
      <c r="D263" s="67" t="s">
        <v>8</v>
      </c>
      <c r="E263" s="400" t="s">
        <v>84</v>
      </c>
      <c r="F263" s="402"/>
      <c r="G263" s="6" t="s">
        <v>61</v>
      </c>
      <c r="H263" s="6"/>
      <c r="I263" s="98">
        <f t="shared" si="19"/>
        <v>340</v>
      </c>
      <c r="J263" s="98">
        <f t="shared" si="19"/>
        <v>340</v>
      </c>
      <c r="K263" s="98">
        <f t="shared" si="19"/>
        <v>340</v>
      </c>
    </row>
    <row r="264" spans="1:11" s="55" customFormat="1" ht="25.5" customHeight="1">
      <c r="A264" s="26" t="s">
        <v>46</v>
      </c>
      <c r="B264" s="6">
        <v>716</v>
      </c>
      <c r="C264" s="67" t="s">
        <v>51</v>
      </c>
      <c r="D264" s="67" t="s">
        <v>8</v>
      </c>
      <c r="E264" s="400" t="s">
        <v>84</v>
      </c>
      <c r="F264" s="402"/>
      <c r="G264" s="6" t="s">
        <v>61</v>
      </c>
      <c r="H264" s="6"/>
      <c r="I264" s="98">
        <f t="shared" si="19"/>
        <v>340</v>
      </c>
      <c r="J264" s="98">
        <f t="shared" si="19"/>
        <v>340</v>
      </c>
      <c r="K264" s="98">
        <f t="shared" si="19"/>
        <v>340</v>
      </c>
    </row>
    <row r="265" spans="1:11" s="55" customFormat="1" ht="24" customHeight="1">
      <c r="A265" s="26" t="s">
        <v>143</v>
      </c>
      <c r="B265" s="6">
        <v>716</v>
      </c>
      <c r="C265" s="67" t="s">
        <v>51</v>
      </c>
      <c r="D265" s="67" t="s">
        <v>8</v>
      </c>
      <c r="E265" s="400" t="s">
        <v>116</v>
      </c>
      <c r="F265" s="401"/>
      <c r="G265" s="6" t="s">
        <v>61</v>
      </c>
      <c r="H265" s="6"/>
      <c r="I265" s="98">
        <f t="shared" si="19"/>
        <v>340</v>
      </c>
      <c r="J265" s="98">
        <f t="shared" si="19"/>
        <v>340</v>
      </c>
      <c r="K265" s="98">
        <f t="shared" si="19"/>
        <v>340</v>
      </c>
    </row>
    <row r="266" spans="1:11" s="55" customFormat="1" ht="25.5" customHeight="1">
      <c r="A266" s="70" t="s">
        <v>117</v>
      </c>
      <c r="B266" s="69" t="s">
        <v>10</v>
      </c>
      <c r="C266" s="67" t="s">
        <v>51</v>
      </c>
      <c r="D266" s="67" t="s">
        <v>8</v>
      </c>
      <c r="E266" s="400" t="s">
        <v>116</v>
      </c>
      <c r="F266" s="401"/>
      <c r="G266" s="66" t="s">
        <v>18</v>
      </c>
      <c r="H266" s="66"/>
      <c r="I266" s="97">
        <f>I268</f>
        <v>340</v>
      </c>
      <c r="J266" s="97">
        <f>J268</f>
        <v>340</v>
      </c>
      <c r="K266" s="97">
        <f>K268</f>
        <v>340</v>
      </c>
    </row>
    <row r="267" spans="1:11" s="55" customFormat="1" ht="27" customHeight="1">
      <c r="A267" s="26" t="s">
        <v>118</v>
      </c>
      <c r="B267" s="69" t="s">
        <v>10</v>
      </c>
      <c r="C267" s="67" t="s">
        <v>51</v>
      </c>
      <c r="D267" s="67" t="s">
        <v>8</v>
      </c>
      <c r="E267" s="400" t="s">
        <v>116</v>
      </c>
      <c r="F267" s="401"/>
      <c r="G267" s="66" t="s">
        <v>20</v>
      </c>
      <c r="H267" s="66"/>
      <c r="I267" s="98">
        <f>I268</f>
        <v>340</v>
      </c>
      <c r="J267" s="98">
        <f>J268</f>
        <v>340</v>
      </c>
      <c r="K267" s="98">
        <f>K268</f>
        <v>340</v>
      </c>
    </row>
    <row r="268" spans="1:11" s="55" customFormat="1" ht="21" customHeight="1">
      <c r="A268" s="26" t="s">
        <v>120</v>
      </c>
      <c r="B268" s="69" t="s">
        <v>10</v>
      </c>
      <c r="C268" s="67" t="s">
        <v>51</v>
      </c>
      <c r="D268" s="67" t="s">
        <v>8</v>
      </c>
      <c r="E268" s="400" t="s">
        <v>116</v>
      </c>
      <c r="F268" s="401"/>
      <c r="G268" s="66" t="s">
        <v>119</v>
      </c>
      <c r="H268" s="66"/>
      <c r="I268" s="98">
        <f>'пр 4'!H209</f>
        <v>340</v>
      </c>
      <c r="J268" s="98">
        <f>'пр 4'!I209</f>
        <v>340</v>
      </c>
      <c r="K268" s="98">
        <f>'пр 4'!J209</f>
        <v>340</v>
      </c>
    </row>
    <row r="269" spans="1:11" s="131" customFormat="1" ht="26.25" customHeight="1">
      <c r="A269" s="150" t="s">
        <v>208</v>
      </c>
      <c r="B269" s="132" t="s">
        <v>10</v>
      </c>
      <c r="C269" s="133" t="s">
        <v>51</v>
      </c>
      <c r="D269" s="133" t="s">
        <v>8</v>
      </c>
      <c r="E269" s="495" t="s">
        <v>116</v>
      </c>
      <c r="F269" s="496"/>
      <c r="G269" s="133" t="s">
        <v>119</v>
      </c>
      <c r="H269" s="133" t="s">
        <v>192</v>
      </c>
      <c r="I269" s="130">
        <f>'Ув.о бюдж.ассигн.'!I269</f>
        <v>350</v>
      </c>
      <c r="J269" s="130">
        <f>'Ув.о бюдж.ассигн.'!J269</f>
        <v>350</v>
      </c>
      <c r="K269" s="130">
        <f>'Ув.о бюдж.ассигн.'!K269</f>
        <v>350</v>
      </c>
    </row>
    <row r="270" spans="1:11" s="55" customFormat="1" ht="30" customHeight="1">
      <c r="A270" s="110" t="s">
        <v>131</v>
      </c>
      <c r="B270" s="111" t="s">
        <v>10</v>
      </c>
      <c r="C270" s="50" t="s">
        <v>42</v>
      </c>
      <c r="D270" s="50" t="s">
        <v>8</v>
      </c>
      <c r="E270" s="438"/>
      <c r="F270" s="439"/>
      <c r="G270" s="112"/>
      <c r="H270" s="112"/>
      <c r="I270" s="113">
        <f aca="true" t="shared" si="20" ref="I270:K271">I271</f>
        <v>16</v>
      </c>
      <c r="J270" s="113">
        <f t="shared" si="20"/>
        <v>16</v>
      </c>
      <c r="K270" s="113">
        <f t="shared" si="20"/>
        <v>16</v>
      </c>
    </row>
    <row r="271" spans="1:11" s="55" customFormat="1" ht="19.5" customHeight="1">
      <c r="A271" s="115" t="s">
        <v>123</v>
      </c>
      <c r="B271" s="111" t="s">
        <v>10</v>
      </c>
      <c r="C271" s="50" t="s">
        <v>42</v>
      </c>
      <c r="D271" s="50" t="s">
        <v>8</v>
      </c>
      <c r="E271" s="442" t="s">
        <v>124</v>
      </c>
      <c r="F271" s="443"/>
      <c r="G271" s="112"/>
      <c r="H271" s="112"/>
      <c r="I271" s="116">
        <f t="shared" si="20"/>
        <v>16</v>
      </c>
      <c r="J271" s="116">
        <f t="shared" si="20"/>
        <v>16</v>
      </c>
      <c r="K271" s="116">
        <f t="shared" si="20"/>
        <v>16</v>
      </c>
    </row>
    <row r="272" spans="1:11" s="55" customFormat="1" ht="18.75" customHeight="1">
      <c r="A272" s="115" t="s">
        <v>123</v>
      </c>
      <c r="B272" s="111" t="s">
        <v>10</v>
      </c>
      <c r="C272" s="50" t="s">
        <v>42</v>
      </c>
      <c r="D272" s="50" t="s">
        <v>8</v>
      </c>
      <c r="E272" s="442" t="s">
        <v>124</v>
      </c>
      <c r="F272" s="443"/>
      <c r="G272" s="112" t="s">
        <v>125</v>
      </c>
      <c r="H272" s="112"/>
      <c r="I272" s="116">
        <f>'пр 4'!H213</f>
        <v>16</v>
      </c>
      <c r="J272" s="116">
        <f>'пр 4'!I213</f>
        <v>16</v>
      </c>
      <c r="K272" s="116">
        <f>'пр 4'!J213</f>
        <v>16</v>
      </c>
    </row>
    <row r="273" spans="1:11" s="131" customFormat="1" ht="18.75" customHeight="1">
      <c r="A273" s="134" t="s">
        <v>209</v>
      </c>
      <c r="B273" s="135" t="s">
        <v>10</v>
      </c>
      <c r="C273" s="136" t="s">
        <v>42</v>
      </c>
      <c r="D273" s="136" t="s">
        <v>8</v>
      </c>
      <c r="E273" s="499" t="s">
        <v>124</v>
      </c>
      <c r="F273" s="500"/>
      <c r="G273" s="136" t="s">
        <v>125</v>
      </c>
      <c r="H273" s="136" t="s">
        <v>193</v>
      </c>
      <c r="I273" s="137">
        <f>'Ув.о бюдж.ассигн.'!I273</f>
        <v>39.80377</v>
      </c>
      <c r="J273" s="137">
        <f>'Ув.о бюдж.ассигн.'!J273</f>
        <v>16</v>
      </c>
      <c r="K273" s="137">
        <f>'Ув.о бюдж.ассигн.'!K273</f>
        <v>19</v>
      </c>
    </row>
    <row r="274" spans="1:11" s="55" customFormat="1" ht="33.75" customHeight="1">
      <c r="A274" s="85" t="s">
        <v>132</v>
      </c>
      <c r="B274" s="66" t="s">
        <v>10</v>
      </c>
      <c r="C274" s="67" t="s">
        <v>43</v>
      </c>
      <c r="D274" s="67"/>
      <c r="E274" s="432"/>
      <c r="F274" s="437"/>
      <c r="G274" s="67"/>
      <c r="H274" s="67"/>
      <c r="I274" s="97">
        <f aca="true" t="shared" si="21" ref="I274:I279">I275</f>
        <v>219.52822</v>
      </c>
      <c r="J274" s="97">
        <f aca="true" t="shared" si="22" ref="J274:K278">J275</f>
        <v>0</v>
      </c>
      <c r="K274" s="97">
        <f t="shared" si="22"/>
        <v>0</v>
      </c>
    </row>
    <row r="275" spans="1:11" s="114" customFormat="1" ht="30" customHeight="1">
      <c r="A275" s="85" t="s">
        <v>112</v>
      </c>
      <c r="B275" s="66" t="s">
        <v>10</v>
      </c>
      <c r="C275" s="67" t="s">
        <v>43</v>
      </c>
      <c r="D275" s="67" t="s">
        <v>28</v>
      </c>
      <c r="E275" s="432" t="s">
        <v>80</v>
      </c>
      <c r="F275" s="437"/>
      <c r="G275" s="67" t="s">
        <v>61</v>
      </c>
      <c r="H275" s="67"/>
      <c r="I275" s="98">
        <f t="shared" si="21"/>
        <v>219.52822</v>
      </c>
      <c r="J275" s="98">
        <f t="shared" si="22"/>
        <v>0</v>
      </c>
      <c r="K275" s="98">
        <f t="shared" si="22"/>
        <v>0</v>
      </c>
    </row>
    <row r="276" spans="1:11" s="48" customFormat="1" ht="30" customHeight="1">
      <c r="A276" s="88" t="s">
        <v>79</v>
      </c>
      <c r="B276" s="66" t="s">
        <v>10</v>
      </c>
      <c r="C276" s="67" t="s">
        <v>43</v>
      </c>
      <c r="D276" s="67" t="s">
        <v>28</v>
      </c>
      <c r="E276" s="400" t="s">
        <v>81</v>
      </c>
      <c r="F276" s="402"/>
      <c r="G276" s="67"/>
      <c r="H276" s="67"/>
      <c r="I276" s="98">
        <f t="shared" si="21"/>
        <v>219.52822</v>
      </c>
      <c r="J276" s="98">
        <f t="shared" si="22"/>
        <v>0</v>
      </c>
      <c r="K276" s="98">
        <f t="shared" si="22"/>
        <v>0</v>
      </c>
    </row>
    <row r="277" spans="1:11" s="48" customFormat="1" ht="38.25" customHeight="1">
      <c r="A277" s="88" t="s">
        <v>83</v>
      </c>
      <c r="B277" s="66" t="s">
        <v>10</v>
      </c>
      <c r="C277" s="67" t="s">
        <v>43</v>
      </c>
      <c r="D277" s="67" t="s">
        <v>28</v>
      </c>
      <c r="E277" s="400" t="s">
        <v>81</v>
      </c>
      <c r="F277" s="401"/>
      <c r="G277" s="67"/>
      <c r="H277" s="67"/>
      <c r="I277" s="98">
        <f t="shared" si="21"/>
        <v>219.52822</v>
      </c>
      <c r="J277" s="98">
        <f t="shared" si="22"/>
        <v>0</v>
      </c>
      <c r="K277" s="98">
        <f t="shared" si="22"/>
        <v>0</v>
      </c>
    </row>
    <row r="278" spans="1:11" s="55" customFormat="1" ht="21" customHeight="1">
      <c r="A278" s="26" t="s">
        <v>38</v>
      </c>
      <c r="B278" s="54" t="s">
        <v>10</v>
      </c>
      <c r="C278" s="59" t="s">
        <v>43</v>
      </c>
      <c r="D278" s="59" t="s">
        <v>28</v>
      </c>
      <c r="E278" s="400" t="s">
        <v>75</v>
      </c>
      <c r="F278" s="401"/>
      <c r="G278" s="59"/>
      <c r="H278" s="59"/>
      <c r="I278" s="98">
        <f t="shared" si="21"/>
        <v>219.52822</v>
      </c>
      <c r="J278" s="98">
        <f t="shared" si="22"/>
        <v>0</v>
      </c>
      <c r="K278" s="98">
        <f t="shared" si="22"/>
        <v>0</v>
      </c>
    </row>
    <row r="279" spans="1:11" s="55" customFormat="1" ht="16.5" customHeight="1">
      <c r="A279" s="56" t="s">
        <v>113</v>
      </c>
      <c r="B279" s="54" t="s">
        <v>10</v>
      </c>
      <c r="C279" s="54" t="s">
        <v>43</v>
      </c>
      <c r="D279" s="54" t="s">
        <v>28</v>
      </c>
      <c r="E279" s="400" t="s">
        <v>114</v>
      </c>
      <c r="F279" s="401"/>
      <c r="G279" s="53">
        <v>500</v>
      </c>
      <c r="H279" s="53"/>
      <c r="I279" s="98">
        <f t="shared" si="21"/>
        <v>219.52822</v>
      </c>
      <c r="J279" s="98">
        <f>J280+J281+J282+J283+J284+J285</f>
        <v>0</v>
      </c>
      <c r="K279" s="98">
        <f>K280+K281+K282+K283+K284+K285</f>
        <v>0</v>
      </c>
    </row>
    <row r="280" spans="1:11" s="55" customFormat="1" ht="26.25" customHeight="1">
      <c r="A280" s="86" t="s">
        <v>39</v>
      </c>
      <c r="B280" s="54" t="s">
        <v>10</v>
      </c>
      <c r="C280" s="54" t="s">
        <v>43</v>
      </c>
      <c r="D280" s="54" t="s">
        <v>28</v>
      </c>
      <c r="E280" s="400" t="s">
        <v>114</v>
      </c>
      <c r="F280" s="401"/>
      <c r="G280" s="53">
        <v>540</v>
      </c>
      <c r="H280" s="53"/>
      <c r="I280" s="98">
        <f>'пр 4'!H220</f>
        <v>219.52822</v>
      </c>
      <c r="J280" s="98">
        <f>'пр 4'!I220</f>
        <v>0</v>
      </c>
      <c r="K280" s="98">
        <f>'пр 4'!J220</f>
        <v>0</v>
      </c>
    </row>
    <row r="281" spans="1:11" s="131" customFormat="1" ht="26.25" customHeight="1">
      <c r="A281" s="127" t="s">
        <v>39</v>
      </c>
      <c r="B281" s="128" t="s">
        <v>10</v>
      </c>
      <c r="C281" s="128" t="s">
        <v>43</v>
      </c>
      <c r="D281" s="128" t="s">
        <v>28</v>
      </c>
      <c r="E281" s="495" t="s">
        <v>114</v>
      </c>
      <c r="F281" s="496"/>
      <c r="G281" s="129">
        <v>540</v>
      </c>
      <c r="H281" s="129">
        <v>251</v>
      </c>
      <c r="I281" s="130">
        <f>'Ув.о бюдж.ассигн.'!I281</f>
        <v>153.14338</v>
      </c>
      <c r="J281" s="130">
        <f>'Ув.о бюдж.ассигн.'!J281</f>
        <v>0</v>
      </c>
      <c r="K281" s="130">
        <f>'Ув.о бюдж.ассигн.'!K281</f>
        <v>0</v>
      </c>
    </row>
    <row r="282" spans="1:11" s="55" customFormat="1" ht="45.75" customHeight="1">
      <c r="A282"/>
      <c r="B282"/>
      <c r="C282"/>
      <c r="D282"/>
      <c r="E282"/>
      <c r="F282"/>
      <c r="G282"/>
      <c r="H282"/>
      <c r="I282" s="39"/>
      <c r="J282" s="39"/>
      <c r="K282" s="39"/>
    </row>
    <row r="283" spans="1:11" s="61" customFormat="1" ht="26.25" customHeight="1">
      <c r="A283"/>
      <c r="B283"/>
      <c r="C283"/>
      <c r="D283"/>
      <c r="E283"/>
      <c r="F283"/>
      <c r="G283"/>
      <c r="H283"/>
      <c r="I283" s="39"/>
      <c r="J283" s="39"/>
      <c r="K283" s="39"/>
    </row>
    <row r="284" spans="1:11" s="61" customFormat="1" ht="24.75" customHeight="1">
      <c r="A284"/>
      <c r="B284"/>
      <c r="C284"/>
      <c r="D284"/>
      <c r="E284"/>
      <c r="F284"/>
      <c r="G284"/>
      <c r="H284"/>
      <c r="I284" s="39"/>
      <c r="J284" s="39"/>
      <c r="K284" s="39"/>
    </row>
    <row r="285" ht="12.75" customHeight="1"/>
  </sheetData>
  <sheetProtection/>
  <mergeCells count="280">
    <mergeCell ref="E1:I1"/>
    <mergeCell ref="A2:I2"/>
    <mergeCell ref="A3:K3"/>
    <mergeCell ref="A4:K4"/>
    <mergeCell ref="A5:K5"/>
    <mergeCell ref="A9:A10"/>
    <mergeCell ref="B9:G9"/>
    <mergeCell ref="I9:K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81:F281"/>
    <mergeCell ref="E275:F275"/>
    <mergeCell ref="E276:F276"/>
    <mergeCell ref="E277:F277"/>
    <mergeCell ref="E278:F278"/>
    <mergeCell ref="E279:F279"/>
    <mergeCell ref="E280:F2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.625" style="330" customWidth="1"/>
    <col min="2" max="2" width="39.125" style="330" customWidth="1"/>
    <col min="3" max="3" width="27.625" style="330" customWidth="1"/>
    <col min="4" max="5" width="7.875" style="330" customWidth="1"/>
    <col min="6" max="6" width="19.625" style="330" customWidth="1"/>
    <col min="7" max="7" width="10.625" style="330" customWidth="1"/>
    <col min="8" max="8" width="15.125" style="330" customWidth="1"/>
    <col min="9" max="9" width="13.875" style="330" customWidth="1"/>
    <col min="10" max="10" width="14.875" style="330" customWidth="1"/>
    <col min="11" max="11" width="10.375" style="330" bestFit="1" customWidth="1"/>
    <col min="12" max="16384" width="9.125" style="330" customWidth="1"/>
  </cols>
  <sheetData>
    <row r="1" spans="1:11" ht="21" customHeight="1">
      <c r="A1" s="327"/>
      <c r="B1" s="328"/>
      <c r="C1" s="329"/>
      <c r="F1" s="185"/>
      <c r="G1" s="185"/>
      <c r="H1" s="463" t="s">
        <v>380</v>
      </c>
      <c r="I1" s="463"/>
      <c r="J1" s="463"/>
      <c r="K1" s="194"/>
    </row>
    <row r="2" spans="1:11" ht="38.25" customHeight="1">
      <c r="A2" s="327"/>
      <c r="B2" s="328"/>
      <c r="C2" s="329"/>
      <c r="D2" s="331"/>
      <c r="F2" s="445" t="s">
        <v>386</v>
      </c>
      <c r="G2" s="445"/>
      <c r="H2" s="445"/>
      <c r="I2" s="445"/>
      <c r="J2" s="445"/>
      <c r="K2" s="195"/>
    </row>
    <row r="3" spans="1:12" ht="15.75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186"/>
      <c r="L3" s="186"/>
    </row>
    <row r="4" spans="1:10" ht="12.75" customHeight="1">
      <c r="A4" s="506" t="s">
        <v>392</v>
      </c>
      <c r="B4" s="506"/>
      <c r="C4" s="506"/>
      <c r="D4" s="506"/>
      <c r="E4" s="506"/>
      <c r="F4" s="506"/>
      <c r="G4" s="506"/>
      <c r="H4" s="506"/>
      <c r="I4" s="506"/>
      <c r="J4" s="506"/>
    </row>
    <row r="5" spans="1:10" ht="18.75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</row>
    <row r="6" spans="1:8" ht="18.75" customHeight="1">
      <c r="A6" s="332"/>
      <c r="B6" s="332"/>
      <c r="C6" s="332"/>
      <c r="D6" s="332"/>
      <c r="E6" s="332"/>
      <c r="F6" s="332"/>
      <c r="G6" s="332"/>
      <c r="H6" s="332"/>
    </row>
    <row r="7" spans="1:10" ht="16.5" thickBot="1">
      <c r="A7" s="327"/>
      <c r="B7" s="333"/>
      <c r="C7" s="333"/>
      <c r="D7" s="333"/>
      <c r="E7" s="334"/>
      <c r="F7" s="333"/>
      <c r="G7" s="333"/>
      <c r="H7" s="335"/>
      <c r="J7" s="335" t="s">
        <v>303</v>
      </c>
    </row>
    <row r="8" spans="1:10" ht="15.75">
      <c r="A8" s="507" t="s">
        <v>366</v>
      </c>
      <c r="B8" s="509" t="s">
        <v>367</v>
      </c>
      <c r="C8" s="509" t="s">
        <v>368</v>
      </c>
      <c r="D8" s="511" t="s">
        <v>369</v>
      </c>
      <c r="E8" s="511"/>
      <c r="F8" s="511"/>
      <c r="G8" s="511"/>
      <c r="H8" s="336" t="s">
        <v>5</v>
      </c>
      <c r="I8" s="336" t="s">
        <v>5</v>
      </c>
      <c r="J8" s="336" t="s">
        <v>5</v>
      </c>
    </row>
    <row r="9" spans="1:10" ht="33.75" customHeight="1" thickBot="1">
      <c r="A9" s="508"/>
      <c r="B9" s="510"/>
      <c r="C9" s="510"/>
      <c r="D9" s="337" t="s">
        <v>154</v>
      </c>
      <c r="E9" s="337" t="s">
        <v>370</v>
      </c>
      <c r="F9" s="338" t="s">
        <v>262</v>
      </c>
      <c r="G9" s="338" t="s">
        <v>371</v>
      </c>
      <c r="H9" s="339" t="s">
        <v>221</v>
      </c>
      <c r="I9" s="339" t="s">
        <v>244</v>
      </c>
      <c r="J9" s="339" t="s">
        <v>387</v>
      </c>
    </row>
    <row r="10" spans="1:10" ht="115.5" customHeight="1">
      <c r="A10" s="340" t="s">
        <v>372</v>
      </c>
      <c r="B10" s="341" t="s">
        <v>373</v>
      </c>
      <c r="C10" s="342" t="s">
        <v>374</v>
      </c>
      <c r="D10" s="343" t="s">
        <v>10</v>
      </c>
      <c r="E10" s="343" t="s">
        <v>375</v>
      </c>
      <c r="F10" s="343" t="s">
        <v>103</v>
      </c>
      <c r="G10" s="343" t="s">
        <v>61</v>
      </c>
      <c r="H10" s="344">
        <f>'пр 4'!H107</f>
        <v>36600</v>
      </c>
      <c r="I10" s="344">
        <f>'пр 4'!I107</f>
        <v>36600</v>
      </c>
      <c r="J10" s="344">
        <f>'пр 4'!J107</f>
        <v>22579.68</v>
      </c>
    </row>
    <row r="11" spans="1:11" ht="90" customHeight="1" hidden="1">
      <c r="A11" s="345"/>
      <c r="B11" s="346"/>
      <c r="C11" s="342"/>
      <c r="D11" s="347"/>
      <c r="E11" s="348"/>
      <c r="F11" s="348"/>
      <c r="G11" s="348"/>
      <c r="H11" s="360"/>
      <c r="I11" s="360"/>
      <c r="J11" s="361"/>
      <c r="K11" s="349"/>
    </row>
    <row r="12" spans="1:11" ht="87.75" customHeight="1" thickBot="1">
      <c r="A12" s="350" t="s">
        <v>376</v>
      </c>
      <c r="B12" s="351" t="s">
        <v>377</v>
      </c>
      <c r="C12" s="352" t="s">
        <v>374</v>
      </c>
      <c r="D12" s="353">
        <v>716</v>
      </c>
      <c r="E12" s="354" t="s">
        <v>378</v>
      </c>
      <c r="F12" s="354" t="s">
        <v>110</v>
      </c>
      <c r="G12" s="354" t="s">
        <v>61</v>
      </c>
      <c r="H12" s="362">
        <f>'пр 4'!H179</f>
        <v>10191.326000000001</v>
      </c>
      <c r="I12" s="362">
        <f>'пр 4'!I179</f>
        <v>10445.326000000001</v>
      </c>
      <c r="J12" s="362">
        <f>'пр 4'!J179</f>
        <v>10645.326000000001</v>
      </c>
      <c r="K12" s="349"/>
    </row>
    <row r="13" spans="1:10" ht="24.75" customHeight="1" thickBot="1">
      <c r="A13" s="504" t="s">
        <v>379</v>
      </c>
      <c r="B13" s="505"/>
      <c r="C13" s="355"/>
      <c r="D13" s="356"/>
      <c r="E13" s="357"/>
      <c r="F13" s="356"/>
      <c r="G13" s="358"/>
      <c r="H13" s="363">
        <f>SUM(H10:H12)</f>
        <v>46791.326</v>
      </c>
      <c r="I13" s="363">
        <f>I10+I12</f>
        <v>47045.326</v>
      </c>
      <c r="J13" s="363">
        <f>J10+J12</f>
        <v>33225.006</v>
      </c>
    </row>
    <row r="14" ht="15.75">
      <c r="H14" s="359"/>
    </row>
    <row r="15" ht="15.75">
      <c r="H15" s="349"/>
    </row>
    <row r="16" ht="15.75">
      <c r="H16" s="349"/>
    </row>
    <row r="17" ht="15.75">
      <c r="H17" s="349"/>
    </row>
    <row r="18" ht="15.75">
      <c r="H18" s="349"/>
    </row>
    <row r="19" ht="15.75">
      <c r="H19" s="349"/>
    </row>
    <row r="20" ht="15.75">
      <c r="H20" s="359"/>
    </row>
    <row r="21" ht="15.75">
      <c r="H21" s="359"/>
    </row>
    <row r="22" ht="15.75">
      <c r="H22" s="359"/>
    </row>
    <row r="23" ht="15.75">
      <c r="H23" s="359"/>
    </row>
    <row r="24" ht="15.75">
      <c r="H24" s="359"/>
    </row>
    <row r="25" ht="15.75">
      <c r="H25" s="359"/>
    </row>
    <row r="26" ht="15.75">
      <c r="H26" s="359"/>
    </row>
    <row r="27" ht="15.75">
      <c r="H27" s="359"/>
    </row>
    <row r="28" ht="15.75">
      <c r="H28" s="359"/>
    </row>
    <row r="29" ht="15.75">
      <c r="H29" s="359"/>
    </row>
    <row r="30" ht="15.75">
      <c r="H30" s="359"/>
    </row>
    <row r="31" ht="15.75">
      <c r="H31" s="359"/>
    </row>
    <row r="32" ht="15.75">
      <c r="H32" s="359"/>
    </row>
    <row r="33" ht="15.75">
      <c r="H33" s="359"/>
    </row>
    <row r="34" ht="15.75">
      <c r="H34" s="359"/>
    </row>
    <row r="35" ht="15.75">
      <c r="H35" s="359"/>
    </row>
    <row r="36" ht="15.75">
      <c r="H36" s="359"/>
    </row>
    <row r="37" ht="15.75">
      <c r="H37" s="359"/>
    </row>
    <row r="38" ht="15.75">
      <c r="H38" s="359"/>
    </row>
    <row r="39" ht="15.75">
      <c r="H39" s="359"/>
    </row>
    <row r="40" ht="15.75">
      <c r="H40" s="359"/>
    </row>
    <row r="41" ht="15.75">
      <c r="H41" s="359"/>
    </row>
    <row r="42" ht="15.75">
      <c r="H42" s="359"/>
    </row>
    <row r="43" ht="15.75">
      <c r="H43" s="359"/>
    </row>
    <row r="44" ht="15.75">
      <c r="H44" s="359"/>
    </row>
  </sheetData>
  <sheetProtection/>
  <mergeCells count="9">
    <mergeCell ref="A13:B13"/>
    <mergeCell ref="H1:J1"/>
    <mergeCell ref="F2:J2"/>
    <mergeCell ref="A3:J3"/>
    <mergeCell ref="A4:J5"/>
    <mergeCell ref="A8:A9"/>
    <mergeCell ref="B8:B9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7.875" style="0" customWidth="1"/>
    <col min="2" max="2" width="20.375" style="0" customWidth="1"/>
    <col min="3" max="3" width="12.75390625" style="0" customWidth="1"/>
    <col min="4" max="4" width="11.75390625" style="0" customWidth="1"/>
    <col min="5" max="5" width="20.125" style="0" customWidth="1"/>
    <col min="6" max="6" width="15.00390625" style="0" customWidth="1"/>
    <col min="7" max="7" width="11.75390625" style="0" customWidth="1"/>
    <col min="8" max="8" width="20.75390625" style="0" customWidth="1"/>
    <col min="9" max="9" width="17.25390625" style="0" customWidth="1"/>
    <col min="10" max="10" width="14.375" style="0" customWidth="1"/>
    <col min="11" max="11" width="20.25390625" style="0" customWidth="1"/>
    <col min="12" max="12" width="13.25390625" style="0" customWidth="1"/>
    <col min="13" max="13" width="15.25390625" style="0" customWidth="1"/>
  </cols>
  <sheetData>
    <row r="1" spans="10:11" ht="12.75">
      <c r="J1" s="463" t="s">
        <v>364</v>
      </c>
      <c r="K1" s="463"/>
    </row>
    <row r="2" spans="1:15" ht="39.75" customHeight="1">
      <c r="A2" s="287"/>
      <c r="B2" s="287"/>
      <c r="C2" s="287"/>
      <c r="D2" s="287"/>
      <c r="E2" s="287"/>
      <c r="F2" s="288"/>
      <c r="G2" s="445" t="s">
        <v>386</v>
      </c>
      <c r="H2" s="445"/>
      <c r="I2" s="445"/>
      <c r="J2" s="445"/>
      <c r="K2" s="445"/>
      <c r="L2" s="195"/>
      <c r="M2" s="195"/>
      <c r="N2" s="195"/>
      <c r="O2" s="195"/>
    </row>
    <row r="3" spans="1:13" ht="15.75">
      <c r="A3" s="203"/>
      <c r="B3" s="203"/>
      <c r="C3" s="474"/>
      <c r="D3" s="474"/>
      <c r="E3" s="474"/>
      <c r="F3" s="474"/>
      <c r="G3" s="474"/>
      <c r="H3" s="203"/>
      <c r="I3" s="203"/>
      <c r="J3" s="203"/>
      <c r="K3" s="203"/>
      <c r="L3" s="203"/>
      <c r="M3" s="203"/>
    </row>
    <row r="4" spans="1:14" ht="33" customHeight="1">
      <c r="A4" s="512" t="s">
        <v>302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289"/>
    </row>
    <row r="6" spans="1:11" ht="78.75">
      <c r="A6" s="290" t="s">
        <v>308</v>
      </c>
      <c r="B6" s="291" t="s">
        <v>309</v>
      </c>
      <c r="C6" s="292" t="s">
        <v>304</v>
      </c>
      <c r="D6" s="292" t="s">
        <v>305</v>
      </c>
      <c r="E6" s="291" t="s">
        <v>310</v>
      </c>
      <c r="F6" s="292" t="s">
        <v>317</v>
      </c>
      <c r="G6" s="292" t="s">
        <v>318</v>
      </c>
      <c r="H6" s="291" t="s">
        <v>319</v>
      </c>
      <c r="I6" s="292" t="s">
        <v>389</v>
      </c>
      <c r="J6" s="292" t="s">
        <v>390</v>
      </c>
      <c r="K6" s="291" t="s">
        <v>391</v>
      </c>
    </row>
    <row r="7" spans="1:11" ht="31.5">
      <c r="A7" s="293" t="s">
        <v>306</v>
      </c>
      <c r="B7" s="326">
        <f>B9+B11</f>
        <v>0</v>
      </c>
      <c r="C7" s="364">
        <f aca="true" t="shared" si="0" ref="C7:K7">C9+C11</f>
        <v>0</v>
      </c>
      <c r="D7" s="364">
        <f t="shared" si="0"/>
        <v>0</v>
      </c>
      <c r="E7" s="365">
        <f t="shared" si="0"/>
        <v>0</v>
      </c>
      <c r="F7" s="364">
        <f t="shared" si="0"/>
        <v>0</v>
      </c>
      <c r="G7" s="364">
        <f t="shared" si="0"/>
        <v>0</v>
      </c>
      <c r="H7" s="366">
        <f t="shared" si="0"/>
        <v>0</v>
      </c>
      <c r="I7" s="364">
        <f t="shared" si="0"/>
        <v>0</v>
      </c>
      <c r="J7" s="364">
        <f t="shared" si="0"/>
        <v>0</v>
      </c>
      <c r="K7" s="366">
        <f t="shared" si="0"/>
        <v>0</v>
      </c>
    </row>
    <row r="8" spans="1:11" ht="15.75">
      <c r="A8" s="294" t="s">
        <v>307</v>
      </c>
      <c r="B8" s="294"/>
      <c r="C8" s="367"/>
      <c r="D8" s="367"/>
      <c r="E8" s="367"/>
      <c r="F8" s="367"/>
      <c r="G8" s="367"/>
      <c r="H8" s="367"/>
      <c r="I8" s="367"/>
      <c r="J8" s="367"/>
      <c r="K8" s="367"/>
    </row>
    <row r="9" spans="1:11" ht="63">
      <c r="A9" s="291" t="s">
        <v>311</v>
      </c>
      <c r="B9" s="295">
        <v>0</v>
      </c>
      <c r="C9" s="368">
        <f>'пр 7 источники'!C14</f>
        <v>0</v>
      </c>
      <c r="D9" s="368">
        <v>0</v>
      </c>
      <c r="E9" s="369">
        <f>B9+C9-D9</f>
        <v>0</v>
      </c>
      <c r="F9" s="368">
        <f>'пр 7 источники'!D14</f>
        <v>0</v>
      </c>
      <c r="G9" s="368">
        <v>0</v>
      </c>
      <c r="H9" s="370">
        <f>E9+F9-G9</f>
        <v>0</v>
      </c>
      <c r="I9" s="368">
        <f>'пр 7 источники'!E14</f>
        <v>0</v>
      </c>
      <c r="J9" s="368">
        <v>0</v>
      </c>
      <c r="K9" s="370">
        <f>H9+I9-J9</f>
        <v>0</v>
      </c>
    </row>
    <row r="10" spans="1:11" ht="110.25">
      <c r="A10" s="294" t="s">
        <v>312</v>
      </c>
      <c r="B10" s="297" t="s">
        <v>313</v>
      </c>
      <c r="C10" s="294"/>
      <c r="D10" s="294"/>
      <c r="E10" s="297" t="s">
        <v>313</v>
      </c>
      <c r="F10" s="294"/>
      <c r="G10" s="294"/>
      <c r="H10" s="297" t="s">
        <v>313</v>
      </c>
      <c r="I10" s="294"/>
      <c r="J10" s="294"/>
      <c r="K10" s="297" t="s">
        <v>313</v>
      </c>
    </row>
    <row r="11" spans="1:11" ht="78.75">
      <c r="A11" s="291" t="s">
        <v>314</v>
      </c>
      <c r="B11" s="298">
        <v>0</v>
      </c>
      <c r="C11" s="298">
        <v>0</v>
      </c>
      <c r="D11" s="296">
        <v>0</v>
      </c>
      <c r="E11" s="299">
        <f>B11+C11-D11</f>
        <v>0</v>
      </c>
      <c r="F11" s="298">
        <v>0</v>
      </c>
      <c r="G11" s="296">
        <v>0</v>
      </c>
      <c r="H11" s="298">
        <f>E11+F11-G11</f>
        <v>0</v>
      </c>
      <c r="I11" s="298">
        <v>0</v>
      </c>
      <c r="J11" s="296">
        <v>0</v>
      </c>
      <c r="K11" s="298">
        <f>H11+I11-J11</f>
        <v>0</v>
      </c>
    </row>
    <row r="12" spans="1:11" ht="31.5">
      <c r="A12" s="294" t="s">
        <v>315</v>
      </c>
      <c r="B12" s="294"/>
      <c r="C12" s="294"/>
      <c r="D12" s="294"/>
      <c r="E12" s="294"/>
      <c r="F12" s="294"/>
      <c r="G12" s="294"/>
      <c r="H12" s="294"/>
      <c r="I12" s="300"/>
      <c r="J12" s="300"/>
      <c r="K12" s="294"/>
    </row>
    <row r="13" spans="1:11" ht="110.25">
      <c r="A13" s="292" t="s">
        <v>312</v>
      </c>
      <c r="B13" s="301" t="s">
        <v>316</v>
      </c>
      <c r="C13" s="292"/>
      <c r="D13" s="292"/>
      <c r="E13" s="301" t="s">
        <v>316</v>
      </c>
      <c r="F13" s="292"/>
      <c r="G13" s="292"/>
      <c r="H13" s="301" t="s">
        <v>316</v>
      </c>
      <c r="I13" s="301"/>
      <c r="J13" s="301"/>
      <c r="K13" s="301" t="s">
        <v>316</v>
      </c>
    </row>
  </sheetData>
  <sheetProtection/>
  <mergeCells count="4">
    <mergeCell ref="C3:G3"/>
    <mergeCell ref="A4:M4"/>
    <mergeCell ref="J1:K1"/>
    <mergeCell ref="G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2023-11-14T02:42:37Z</cp:lastPrinted>
  <dcterms:created xsi:type="dcterms:W3CDTF">2008-04-17T03:20:55Z</dcterms:created>
  <dcterms:modified xsi:type="dcterms:W3CDTF">2023-11-15T01:39:35Z</dcterms:modified>
  <cp:category/>
  <cp:version/>
  <cp:contentType/>
  <cp:contentStatus/>
</cp:coreProperties>
</file>